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estrada\Documents\Modelos de Costos\2025\Modelos\ITX\"/>
    </mc:Choice>
  </mc:AlternateContent>
  <xr:revisionPtr revIDLastSave="0" documentId="13_ncr:1_{80BB951A-C3AC-4145-AF9F-8E66D831EBD7}" xr6:coauthVersionLast="47" xr6:coauthVersionMax="47" xr10:uidLastSave="{00000000-0000-0000-0000-000000000000}"/>
  <bookViews>
    <workbookView xWindow="0" yWindow="0" windowWidth="28800" windowHeight="11505" firstSheet="1" activeTab="1" xr2:uid="{00000000-000D-0000-FFFF-FFFF00000000}"/>
  </bookViews>
  <sheets>
    <sheet name="S" sheetId="47" r:id="rId1"/>
    <sheet name="Resultados" sheetId="51" r:id="rId2"/>
    <sheet name="Modelo ITX cruzada" sheetId="49" r:id="rId3"/>
    <sheet name="Costos asociados" sheetId="52" r:id="rId4"/>
  </sheets>
  <definedNames>
    <definedName name="billion">1000000000</definedName>
    <definedName name="bit.conversion">1024</definedName>
    <definedName name="bit.per.byte">8</definedName>
    <definedName name="Caso">'Modelo ITX cruzada'!#REF!</definedName>
    <definedName name="cell.pi">2.6</definedName>
    <definedName name="days.per.month">30.42</definedName>
    <definedName name="days.per.year">365</definedName>
    <definedName name="epsilon">0.000001</definedName>
    <definedName name="hours.per.day">24</definedName>
    <definedName name="inflaccion">#REF!</definedName>
    <definedName name="inflación">'Modelo ITX cruzada'!$E$41:$I$41</definedName>
    <definedName name="million">1000000</definedName>
    <definedName name="minutes.per.hour">60</definedName>
    <definedName name="months.per.year">12</definedName>
    <definedName name="numero.de.interconexiones">'Modelo ITX cruzada'!$E$30</definedName>
    <definedName name="numero.de.operadores">'Modelo ITX cruzada'!$E$29</definedName>
    <definedName name="seconds.per.hour">3600</definedName>
    <definedName name="seconds.per.minute">60</definedName>
    <definedName name="tasa.cambio.mxn.usd">'Modelo ITX cruzada'!$E$39:$I$39</definedName>
    <definedName name="tendencia.equipamiento">'Costos asociados'!$D$39</definedName>
    <definedName name="tendencia.opex">'Costos asociados'!$D$40</definedName>
    <definedName name="thousand">1000</definedName>
    <definedName name="wacc">'Modelo ITX cruzada'!$E$32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49" l="1"/>
  <c r="C52" i="49"/>
  <c r="C53" i="49"/>
  <c r="C54" i="49"/>
  <c r="F41" i="49"/>
  <c r="G41" i="49" s="1"/>
  <c r="H41" i="49" s="1"/>
  <c r="I41" i="49" s="1"/>
  <c r="M12" i="49" l="1"/>
  <c r="N12" i="49" s="1"/>
  <c r="O12" i="49" s="1"/>
  <c r="P12" i="49" s="1"/>
  <c r="M5" i="49"/>
  <c r="N5" i="49" s="1"/>
  <c r="O5" i="49" s="1"/>
  <c r="P5" i="49" s="1"/>
  <c r="F38" i="49" l="1"/>
  <c r="G38" i="49" s="1"/>
  <c r="H38" i="49" s="1"/>
  <c r="I38" i="49" s="1"/>
  <c r="F47" i="49"/>
  <c r="G47" i="49" s="1"/>
  <c r="H47" i="49" s="1"/>
  <c r="I47" i="49" s="1"/>
  <c r="C9" i="52" l="1"/>
  <c r="C10" i="52" l="1"/>
  <c r="F63" i="49" l="1"/>
  <c r="G63" i="49" s="1"/>
  <c r="H63" i="49" s="1"/>
  <c r="I63" i="49" s="1"/>
  <c r="C34" i="52"/>
  <c r="C18" i="52"/>
  <c r="C19" i="52"/>
  <c r="H13" i="52"/>
  <c r="C33" i="52" l="1"/>
  <c r="B16" i="51"/>
  <c r="B9" i="51"/>
  <c r="F12" i="49" l="1"/>
  <c r="G12" i="49" s="1"/>
  <c r="H12" i="49" s="1"/>
  <c r="I12" i="49" s="1"/>
  <c r="F5" i="49"/>
  <c r="G5" i="49" s="1"/>
  <c r="H5" i="49" s="1"/>
  <c r="I5" i="49" s="1"/>
  <c r="E25" i="49" l="1"/>
  <c r="C12" i="52" s="1"/>
  <c r="B65" i="49" l="1" a="1"/>
  <c r="B68" i="49" s="1"/>
  <c r="B49" i="49" a="1"/>
  <c r="B49" i="49" s="1"/>
  <c r="B65" i="49" l="1"/>
  <c r="B67" i="49"/>
  <c r="B70" i="49"/>
  <c r="B66" i="49"/>
  <c r="B69" i="49"/>
  <c r="B51" i="49"/>
  <c r="B54" i="49"/>
  <c r="B50" i="49"/>
  <c r="B52" i="49"/>
  <c r="B53" i="49"/>
  <c r="E24" i="49"/>
  <c r="C11" i="52" s="1"/>
  <c r="C24" i="52" s="1" a="1"/>
  <c r="B24" i="52" l="1" a="1"/>
  <c r="B9" i="52" a="1"/>
  <c r="F31" i="49"/>
  <c r="D9" i="52" l="1"/>
  <c r="C49" i="49" s="1"/>
  <c r="D11" i="52"/>
  <c r="C51" i="49" s="1"/>
  <c r="B24" i="52"/>
  <c r="B27" i="52"/>
  <c r="B29" i="52"/>
  <c r="B25" i="52"/>
  <c r="B28" i="52"/>
  <c r="B26" i="52"/>
  <c r="B9" i="52"/>
  <c r="B14" i="52"/>
  <c r="B12" i="52"/>
  <c r="B13" i="52"/>
  <c r="B11" i="52"/>
  <c r="B10" i="52"/>
  <c r="F9" i="52" a="1"/>
  <c r="B14" i="49"/>
  <c r="B7" i="49"/>
  <c r="C70" i="49" l="1"/>
  <c r="E70" i="49" s="1"/>
  <c r="E54" i="49"/>
  <c r="E53" i="49"/>
  <c r="C69" i="49"/>
  <c r="F12" i="52"/>
  <c r="C27" i="52"/>
  <c r="C24" i="52"/>
  <c r="F11" i="52"/>
  <c r="C26" i="52"/>
  <c r="F10" i="52"/>
  <c r="C25" i="52"/>
  <c r="E30" i="49"/>
  <c r="E51" i="49" l="1"/>
  <c r="F51" i="49" s="1"/>
  <c r="G51" i="49" s="1"/>
  <c r="H51" i="49" s="1"/>
  <c r="I51" i="49" s="1"/>
  <c r="E58" i="49"/>
  <c r="F53" i="49"/>
  <c r="E50" i="49"/>
  <c r="F50" i="49" s="1"/>
  <c r="G50" i="49" s="1"/>
  <c r="H50" i="49" s="1"/>
  <c r="I50" i="49" s="1"/>
  <c r="E59" i="49"/>
  <c r="F54" i="49"/>
  <c r="E52" i="49"/>
  <c r="F52" i="49" s="1"/>
  <c r="G52" i="49" s="1"/>
  <c r="H52" i="49" s="1"/>
  <c r="I52" i="49" s="1"/>
  <c r="C75" i="49"/>
  <c r="H11" i="52"/>
  <c r="C67" i="49" s="1"/>
  <c r="E67" i="49" s="1"/>
  <c r="F67" i="49" s="1"/>
  <c r="G67" i="49" s="1"/>
  <c r="H67" i="49" s="1"/>
  <c r="I67" i="49" s="1"/>
  <c r="C74" i="49"/>
  <c r="E69" i="49"/>
  <c r="C58" i="49"/>
  <c r="C56" i="49" a="1"/>
  <c r="F70" i="49"/>
  <c r="E75" i="49"/>
  <c r="C59" i="49"/>
  <c r="H10" i="52"/>
  <c r="H12" i="52"/>
  <c r="L16" i="49" l="1" a="1"/>
  <c r="L16" i="49" s="1"/>
  <c r="L9" i="49" a="1"/>
  <c r="L9" i="49" s="1"/>
  <c r="L8" i="49" a="1"/>
  <c r="L8" i="49" s="1"/>
  <c r="F58" i="49"/>
  <c r="G53" i="49"/>
  <c r="F59" i="49"/>
  <c r="G54" i="49"/>
  <c r="C68" i="49"/>
  <c r="E68" i="49" s="1"/>
  <c r="F68" i="49" s="1"/>
  <c r="G68" i="49" s="1"/>
  <c r="H68" i="49" s="1"/>
  <c r="I68" i="49" s="1"/>
  <c r="C66" i="49"/>
  <c r="E66" i="49" s="1"/>
  <c r="F66" i="49" s="1"/>
  <c r="G66" i="49" s="1"/>
  <c r="H66" i="49" s="1"/>
  <c r="I66" i="49" s="1"/>
  <c r="G70" i="49"/>
  <c r="F75" i="49"/>
  <c r="F69" i="49"/>
  <c r="E74" i="49"/>
  <c r="M8" i="49" l="1" a="1"/>
  <c r="M8" i="49" s="1"/>
  <c r="M9" i="49" a="1"/>
  <c r="M9" i="49" s="1"/>
  <c r="L15" i="49" a="1"/>
  <c r="L15" i="49" s="1"/>
  <c r="M16" i="49" a="1"/>
  <c r="M16" i="49" s="1"/>
  <c r="H53" i="49"/>
  <c r="G58" i="49"/>
  <c r="C31" i="52"/>
  <c r="C32" i="52" s="1"/>
  <c r="G59" i="49"/>
  <c r="H54" i="49"/>
  <c r="G69" i="49"/>
  <c r="F74" i="49"/>
  <c r="H70" i="49"/>
  <c r="G75" i="49"/>
  <c r="N9" i="49" l="1" a="1"/>
  <c r="N9" i="49" s="1"/>
  <c r="N16" i="49" a="1"/>
  <c r="N16" i="49" s="1"/>
  <c r="N8" i="49" a="1"/>
  <c r="N8" i="49" s="1"/>
  <c r="M15" i="49" a="1"/>
  <c r="M15" i="49" s="1"/>
  <c r="H59" i="49"/>
  <c r="I54" i="49"/>
  <c r="I53" i="49"/>
  <c r="H58" i="49"/>
  <c r="I70" i="49"/>
  <c r="H75" i="49"/>
  <c r="H69" i="49"/>
  <c r="G74" i="49"/>
  <c r="O16" i="49" l="1" a="1"/>
  <c r="O16" i="49" s="1"/>
  <c r="O9" i="49" a="1"/>
  <c r="O9" i="49" s="1"/>
  <c r="O8" i="49" a="1"/>
  <c r="O8" i="49" s="1"/>
  <c r="N15" i="49" a="1"/>
  <c r="N15" i="49" s="1"/>
  <c r="I58" i="49"/>
  <c r="I59" i="49"/>
  <c r="I75" i="49"/>
  <c r="I69" i="49"/>
  <c r="H74" i="49"/>
  <c r="P16" i="49" l="1" a="1"/>
  <c r="P16" i="49" s="1"/>
  <c r="O15" i="49" a="1"/>
  <c r="O15" i="49" s="1"/>
  <c r="P9" i="49" a="1"/>
  <c r="P9" i="49" s="1"/>
  <c r="P8" i="49" a="1"/>
  <c r="P8" i="49" s="1"/>
  <c r="I74" i="49"/>
  <c r="P15" i="49" l="1" a="1"/>
  <c r="P15" i="49" s="1"/>
  <c r="E6" i="49" l="1" a="1"/>
  <c r="C65" i="49"/>
  <c r="C72" i="49" s="1"/>
  <c r="C73" i="49" s="1"/>
  <c r="E65" i="49"/>
  <c r="E72" i="49" s="1"/>
  <c r="F65" i="49"/>
  <c r="F72" i="49" s="1"/>
  <c r="G65" i="49"/>
  <c r="G72" i="49" s="1"/>
  <c r="H65" i="49"/>
  <c r="H72" i="49" s="1"/>
  <c r="I65" i="49"/>
  <c r="I72" i="49" s="1"/>
  <c r="E49" i="49"/>
  <c r="C56" i="49"/>
  <c r="C57" i="49" s="1"/>
  <c r="F9" i="52"/>
  <c r="C16" i="52" s="1"/>
  <c r="C17" i="52" s="1"/>
  <c r="E56" i="49" l="1" a="1"/>
  <c r="E56" i="49" s="1"/>
  <c r="L6" i="49" s="1" a="1"/>
  <c r="P13" i="49" a="1"/>
  <c r="P13" i="49" s="1"/>
  <c r="I73" i="49"/>
  <c r="P14" i="49" s="1" a="1"/>
  <c r="P14" i="49" s="1"/>
  <c r="O13" i="49" a="1"/>
  <c r="O13" i="49" s="1"/>
  <c r="H73" i="49"/>
  <c r="O14" i="49" s="1" a="1"/>
  <c r="O14" i="49" s="1"/>
  <c r="E13" i="49" s="1" a="1"/>
  <c r="N13" i="49" a="1"/>
  <c r="N13" i="49" s="1"/>
  <c r="G73" i="49"/>
  <c r="N14" i="49" s="1" a="1"/>
  <c r="N14" i="49" s="1"/>
  <c r="M13" i="49" a="1"/>
  <c r="M13" i="49" s="1"/>
  <c r="F73" i="49"/>
  <c r="M14" i="49" s="1" a="1"/>
  <c r="M14" i="49" s="1"/>
  <c r="L13" i="49" a="1"/>
  <c r="L13" i="49" s="1"/>
  <c r="E73" i="49"/>
  <c r="L14" i="49" s="1" a="1"/>
  <c r="L14" i="49" s="1"/>
  <c r="I9" i="49"/>
  <c r="H8" i="49"/>
  <c r="F9" i="49"/>
  <c r="E8" i="49"/>
  <c r="G9" i="49"/>
  <c r="F8" i="49"/>
  <c r="E9" i="49"/>
  <c r="H9" i="49"/>
  <c r="I8" i="49"/>
  <c r="G8" i="49"/>
  <c r="F10" i="51" s="1"/>
  <c r="F49" i="49"/>
  <c r="H9" i="52"/>
  <c r="E57" i="49"/>
  <c r="L6" i="49"/>
  <c r="E6" i="49" s="1"/>
  <c r="L7" i="49" l="1" a="1"/>
  <c r="L7" i="49" s="1"/>
  <c r="E7" i="49" s="1"/>
  <c r="F56" i="49" a="1"/>
  <c r="F56" i="49" s="1"/>
  <c r="F11" i="51"/>
  <c r="E13" i="49"/>
  <c r="H15" i="49"/>
  <c r="E15" i="49"/>
  <c r="E14" i="49"/>
  <c r="G13" i="49"/>
  <c r="G15" i="49"/>
  <c r="G16" i="49"/>
  <c r="I13" i="49"/>
  <c r="I14" i="49"/>
  <c r="E16" i="49"/>
  <c r="I16" i="49"/>
  <c r="F13" i="49"/>
  <c r="G14" i="49"/>
  <c r="F15" i="49"/>
  <c r="F16" i="49"/>
  <c r="I15" i="49"/>
  <c r="H13" i="49"/>
  <c r="H14" i="49"/>
  <c r="F14" i="49"/>
  <c r="H16" i="49"/>
  <c r="G49" i="49"/>
  <c r="H49" i="49" l="1"/>
  <c r="H56" i="49" s="1" a="1"/>
  <c r="G56" i="49" a="1"/>
  <c r="G56" i="49" s="1"/>
  <c r="N6" i="49" s="1" a="1"/>
  <c r="F16" i="51"/>
  <c r="F15" i="51"/>
  <c r="F17" i="51"/>
  <c r="F57" i="49"/>
  <c r="M6" i="49" a="1"/>
  <c r="M6" i="49" s="1"/>
  <c r="F6" i="49" s="1"/>
  <c r="I49" i="49"/>
  <c r="H56" i="49"/>
  <c r="O6" i="49" s="1" a="1"/>
  <c r="N6" i="49"/>
  <c r="G6" i="49" s="1"/>
  <c r="G57" i="49"/>
  <c r="N7" i="49" l="1" a="1"/>
  <c r="N7" i="49" s="1"/>
  <c r="G7" i="49" s="1"/>
  <c r="I56" i="49" a="1"/>
  <c r="I56" i="49" s="1"/>
  <c r="P6" i="49" s="1" a="1"/>
  <c r="M7" i="49" a="1"/>
  <c r="M7" i="49" s="1"/>
  <c r="F7" i="49" s="1"/>
  <c r="H57" i="49"/>
  <c r="O6" i="49"/>
  <c r="H6" i="49" s="1"/>
  <c r="F8" i="51" s="1"/>
  <c r="I57" i="49"/>
  <c r="P6" i="49"/>
  <c r="I6" i="49" s="1"/>
  <c r="P7" i="49" l="1" a="1"/>
  <c r="P7" i="49" s="1"/>
  <c r="I7" i="49" s="1"/>
  <c r="O7" i="49" a="1"/>
  <c r="O7" i="49" s="1"/>
  <c r="H7" i="49" s="1"/>
  <c r="F9" i="51"/>
</calcChain>
</file>

<file path=xl/sharedStrings.xml><?xml version="1.0" encoding="utf-8"?>
<sst xmlns="http://schemas.openxmlformats.org/spreadsheetml/2006/main" count="166" uniqueCount="108">
  <si>
    <t>Style guidelines</t>
  </si>
  <si>
    <t>Input cell styles</t>
  </si>
  <si>
    <t>Input Parameter</t>
  </si>
  <si>
    <t>unlocked</t>
  </si>
  <si>
    <t>An input to the model that it is expected the user will change (change at will)</t>
  </si>
  <si>
    <t>Input Data</t>
  </si>
  <si>
    <t>A piece of real data (only change if you have better data)</t>
  </si>
  <si>
    <t>Input Estimate</t>
  </si>
  <si>
    <t>An estimate used in the absence of real data (only change if you have a better estimate, or real data )</t>
  </si>
  <si>
    <t>Input Calculation</t>
  </si>
  <si>
    <t>locked</t>
  </si>
  <si>
    <t>An input to the model that has been calculated from other inputs (e.g. interpolated input values)</t>
  </si>
  <si>
    <t>Input Link</t>
  </si>
  <si>
    <t>An input to this part of the model, which is linked to a source on this worksheet within this workbook</t>
  </si>
  <si>
    <t>Input Link (different Worksheet)</t>
  </si>
  <si>
    <t>An input to this part of the model, which is linked to a source on another worksheet within this workbook</t>
  </si>
  <si>
    <t>Input Link (different Workbook)</t>
  </si>
  <si>
    <t>An input to this part of the model, which is linked to a source on a worksheet in a different workbook</t>
  </si>
  <si>
    <t>Other cell styles</t>
  </si>
  <si>
    <t>Calculation</t>
  </si>
  <si>
    <t>A calculation of the model</t>
  </si>
  <si>
    <t>Total</t>
  </si>
  <si>
    <t>A total (use if not part of a "Sub-total row" or a "Total row" in a table - see below)</t>
  </si>
  <si>
    <t>Checksum</t>
  </si>
  <si>
    <t>A side calculation intended solely to cross check a result (and which therefore should not be referenced anywhere else in the model)</t>
  </si>
  <si>
    <t>Output</t>
  </si>
  <si>
    <t>A key result from this part of the model (in particular one that will be used elsewhere in the model)</t>
  </si>
  <si>
    <t>Name</t>
  </si>
  <si>
    <r>
      <t xml:space="preserve">An Excel Name applying to one or more adjacent cells – use Create from Selection (on Formulas tab) </t>
    </r>
    <r>
      <rPr>
        <sz val="9"/>
        <rFont val="Arial"/>
        <family val="2"/>
      </rPr>
      <t>to actually create the Excel Names</t>
    </r>
  </si>
  <si>
    <t>Resultados</t>
  </si>
  <si>
    <t>Precios de los enlaces de transmisión de interconexión gestionados entre coubicaciones</t>
  </si>
  <si>
    <t>AÑO</t>
  </si>
  <si>
    <t>Costos instalación</t>
  </si>
  <si>
    <t>Totales</t>
  </si>
  <si>
    <t>Despliegue fibra por ML</t>
  </si>
  <si>
    <t>Construcción de escalerilla por ML</t>
  </si>
  <si>
    <t>Costos mantenimiento mensuales</t>
  </si>
  <si>
    <t>Fibra y escalerilla por ML</t>
  </si>
  <si>
    <t xml:space="preserve"> </t>
  </si>
  <si>
    <t>Interconexión cruzada</t>
  </si>
  <si>
    <t>Resultados del modelo</t>
  </si>
  <si>
    <t>MXN nominales</t>
  </si>
  <si>
    <t>USD Reales de 2022</t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</si>
  <si>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de construcción de escalerilla por ML ya definido en la Oferta de Referencia de Desagregación</t>
    </r>
  </si>
  <si>
    <t>Fibra por ML</t>
  </si>
  <si>
    <t>Escalerilla por ML</t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</si>
  <si>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mensual de mantenimiento de escalerilla por ML ya definido en la Oferta de Referencia de Desagregación</t>
    </r>
  </si>
  <si>
    <t>Escenario</t>
  </si>
  <si>
    <t>Equipo de transporte (Switch)</t>
  </si>
  <si>
    <t>DFO pequeño</t>
  </si>
  <si>
    <t>Demarcador (switch)</t>
  </si>
  <si>
    <t>Jumper óptico</t>
  </si>
  <si>
    <t>Cable óptico</t>
  </si>
  <si>
    <t>Escalerilla</t>
  </si>
  <si>
    <t>Número de operadores</t>
  </si>
  <si>
    <t>numero.de.operadores</t>
  </si>
  <si>
    <t>Número de interconexiones posibles</t>
  </si>
  <si>
    <t>numero.de.interconexiones</t>
  </si>
  <si>
    <t>1Gbps</t>
  </si>
  <si>
    <t>10Gbps</t>
  </si>
  <si>
    <t xml:space="preserve">Velocidad switch </t>
  </si>
  <si>
    <t>Multiplicador de precio</t>
  </si>
  <si>
    <t>CCPP nominal antes de impuestos</t>
  </si>
  <si>
    <t>wacc</t>
  </si>
  <si>
    <t>7.42% real antes de impuestos</t>
  </si>
  <si>
    <t>Incluir anualización</t>
  </si>
  <si>
    <t>Sí</t>
  </si>
  <si>
    <t>No</t>
  </si>
  <si>
    <t>Parámetros del modelo</t>
  </si>
  <si>
    <r>
      <rPr>
        <b/>
        <i/>
        <sz val="9"/>
        <color rgb="FFC41230"/>
        <rFont val="Arial"/>
        <family val="2"/>
      </rPr>
      <t xml:space="preserve">Fuente: </t>
    </r>
    <r>
      <rPr>
        <i/>
        <sz val="9"/>
        <color rgb="FFC41230"/>
        <rFont val="Arial"/>
        <family val="2"/>
      </rPr>
      <t>Encuesta sobre las expectativas de los especialistas en economía del sector privado, julio 2022, Banco de México</t>
    </r>
  </si>
  <si>
    <t>Tipo de cambio MXN:USD</t>
  </si>
  <si>
    <t>tasa.cambio.mxn.usd</t>
  </si>
  <si>
    <t>Inflación México</t>
  </si>
  <si>
    <t>Inflación acumulada</t>
  </si>
  <si>
    <t>Modelo de interconexión cruzada</t>
  </si>
  <si>
    <t>Capex</t>
  </si>
  <si>
    <t>Capex unitario (2022)</t>
  </si>
  <si>
    <t>Costos comunes</t>
  </si>
  <si>
    <t>Costos comunes por operador</t>
  </si>
  <si>
    <t>Costos despliegue fibra por ML</t>
  </si>
  <si>
    <t>Costos construcción de escalerilla por ML</t>
  </si>
  <si>
    <t>Opex</t>
  </si>
  <si>
    <t>Opex mensual (2022)</t>
  </si>
  <si>
    <t>Costos comunes mensuales</t>
  </si>
  <si>
    <t>Costos mensual fibra por ML</t>
  </si>
  <si>
    <t>Costos mensual escalerilla por ML</t>
  </si>
  <si>
    <t>Costos</t>
  </si>
  <si>
    <t>Unidades</t>
  </si>
  <si>
    <t>Capex (USD) Reales 2022</t>
  </si>
  <si>
    <t>Instalación</t>
  </si>
  <si>
    <t>Capex total (USD) Reales 2022</t>
  </si>
  <si>
    <t>Vida útil</t>
  </si>
  <si>
    <t>Anualización</t>
  </si>
  <si>
    <t>Fuente</t>
  </si>
  <si>
    <t>IFT con información de Analysys Mason. Fibre NG SDH switch de 16 puertos. Actualización de costos a 2022 con promedio de con estimaciones de modelo 2023 y estimaciones con inflación acumulada.</t>
  </si>
  <si>
    <t>IFT con información de Analysys Mason. Distribuidor óptico de 6 pares de fibra o 12 conectores simplex, estimado a USD70 por par de fibra. Actualización a 2022 con promedio de con estimaciones de modelo 2023 y estimaciones con inflación acumulada.</t>
  </si>
  <si>
    <t>IFT con información de Analysys Mason. Fibre NG SDH switch de 6 puertos. Actualización a 2022 con promedio de con estimaciones de modelo 2023 y estimaciones con inflación acumulada.</t>
  </si>
  <si>
    <t>IFT con información de Analysys Mason. Jumper óptico multimodo duplex 2mm con conectores, de 10m de longitud. Actualización a 2022 con promedio de con estimaciones de modelo 2023 y estimaciones con inflación acumulada.</t>
  </si>
  <si>
    <t>IFT con información de Analysys Mason. Cable de 12 fibras.Actualización a 2022 con promedio de con estimaciones de modelo 2023 y estimaciones con inflación acumulada.</t>
  </si>
  <si>
    <t>IFT. Actualización a 2022 con promedio de con estimaciones de modelo 2023 y estimaciones con inflación acumulada.</t>
  </si>
  <si>
    <t>Opex mensual (USD) reales de 2022</t>
  </si>
  <si>
    <t>IFT con información de Analysys Mason. Actualización de costos a 2022 conforme a modelo 2023.</t>
  </si>
  <si>
    <t>USD/mes</t>
  </si>
  <si>
    <t>Tendencia de costes reales</t>
  </si>
  <si>
    <t>Tendencia de costo de equipamiento</t>
  </si>
  <si>
    <t>tendencia.equipamiento</t>
  </si>
  <si>
    <t>Tendencia de costo de opex</t>
  </si>
  <si>
    <t>tendencia.opex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</si>
</sst>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0_);[Red]\-#,##0_);0_);@_)"/>
    <numFmt numFmtId="166" formatCode="#,##0.00_);[Red]\-#,##0.00_);0.00_);@_)"/>
    <numFmt numFmtId="167" formatCode="dd\ mmm\ yy_)"/>
    <numFmt numFmtId="168" formatCode="* _(#,##0_);[Red]* \(#,##0\);* _(&quot;-&quot;?_);@_)"/>
    <numFmt numFmtId="169" formatCode="* _(#,##0.00_);[Red]* \(#,##0.00\);* _(&quot;-&quot;?_);@_)"/>
    <numFmt numFmtId="170" formatCode="\€\ * _(#,##0_);[Red]\€\ * \(#,##0\);\€\ * _(&quot;-&quot;?_);@_)"/>
    <numFmt numFmtId="171" formatCode="\€\ * _(#,##0.00_);[Red]\€\ * \(#,##0.00\);\€\ * _(&quot;-&quot;?_);@_)"/>
    <numFmt numFmtId="172" formatCode="[$EUR]\ * _(#,##0_);[Red][$EUR]\ * \(#,##0\);[$EUR]\ * _(&quot;-&quot;?_);@_)"/>
    <numFmt numFmtId="173" formatCode="[$EUR]\ * _(#,##0.00_);[Red][$EUR]\ * \(#,##0.00\);[$EUR]\ * _(&quot;-&quot;?_);@_)"/>
    <numFmt numFmtId="174" formatCode="\$\ * _(#,##0_);[Red]\$\ * \(#,##0\);\$\ * _(&quot;-&quot;?_);@_)"/>
    <numFmt numFmtId="175" formatCode="\$\ * _(#,##0.00_);[Red]\$\ * \(#,##0.00\);\$\ * _(&quot;-&quot;?_);@_)"/>
    <numFmt numFmtId="176" formatCode="[$USD]\ * _(#,##0_);[Red][$USD]\ * \(#,##0\);[$USD]\ * _(&quot;-&quot;?_);@_)"/>
    <numFmt numFmtId="177" formatCode="[$USD]\ * _(#,##0.00_);[Red][$USD]\ * \(#,##0.00\);[$USD]\ * _(&quot;-&quot;?_);@_)"/>
    <numFmt numFmtId="178" formatCode="\£\ * _(#,##0_);[Red]\£\ * \(#,##0\);\£\ * _(&quot;-&quot;?_);@_)"/>
    <numFmt numFmtId="179" formatCode="\£\ * _(#,##0.00_);[Red]\£\ * \(#,##0.00\);\£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mmm\ yy_)"/>
    <numFmt numFmtId="183" formatCode="yyyy_)"/>
    <numFmt numFmtId="184" formatCode="#,##0_);[Red]\-#,##0_);&quot;-&quot;?_);@_)"/>
    <numFmt numFmtId="185" formatCode="#,##0.00_);[Red]\-#,##0.00_);&quot;-&quot;?_);@_)"/>
    <numFmt numFmtId="186" formatCode="#,##0%;[Red]\-#,##0%;&quot;-&quot;\%;@_)"/>
    <numFmt numFmtId="187" formatCode="#,##0.00%;[Red]\-#,##0.00%;&quot;-&quot;\%;@_)"/>
    <numFmt numFmtId="188" formatCode="#,##0.0_);[Red]\-#,##0.0_);&quot;-&quot;?_);@_)"/>
    <numFmt numFmtId="189" formatCode="#,##0.0%;[Red]\-#,##0.0%;&quot;-&quot;\%;@_)"/>
    <numFmt numFmtId="190" formatCode="#,##0.00000000000000_ ;[Red]\-#,##0.00000000000000\ "/>
    <numFmt numFmtId="191" formatCode="#,##0%;[Red]\-#,##0%;0%;@_)"/>
    <numFmt numFmtId="192" formatCode="#,##0.00%;[Red]\-#,##0.00%;0.00%;@_)"/>
    <numFmt numFmtId="193" formatCode="0.0%"/>
    <numFmt numFmtId="194" formatCode="0%;[Red]\-0%"/>
    <numFmt numFmtId="195" formatCode="0.00%;[Red]\-0.00%"/>
    <numFmt numFmtId="196" formatCode="dd\ mmm\ yy"/>
    <numFmt numFmtId="197" formatCode="yyyy/mm/dd;@"/>
    <numFmt numFmtId="198" formatCode="0.0000"/>
    <numFmt numFmtId="199" formatCode="0.0_)\%;\(0.0\)\%;0.0_)\%;@_)_%"/>
    <numFmt numFmtId="200" formatCode="0.0_)%;\(0.0&quot;)%&quot;;0.0_)%;@_)_%"/>
    <numFmt numFmtId="201" formatCode="&quot;£&quot;_(#,##0.00_);&quot;£&quot;\(#,##0.00\);&quot;£&quot;_(0.00_);@_)"/>
    <numFmt numFmtId="202" formatCode="#,##0.0_)_%;\(#,##0.0\)_%;0.0_)_%;@_)_%"/>
    <numFmt numFmtId="203" formatCode="\€_(#,##0.00_);\€\(#,##0.00\);\€_(0.00_);@_)"/>
    <numFmt numFmtId="204" formatCode="#,##0.0_);\(#,##0.0\);#,##0.0_);@_)"/>
    <numFmt numFmtId="205" formatCode="#,##0_)\x;\(#,##0\)\x;0_)\x;@_)_x"/>
    <numFmt numFmtId="206" formatCode="\£_(#,##0.00_);&quot;£(&quot;#,##0.00\);\£_(0.00_);@_)"/>
    <numFmt numFmtId="207" formatCode="&quot;$&quot;#,##0.000_);\(&quot;$&quot;#,##0.000\)"/>
    <numFmt numFmtId="208" formatCode="#,##0.00_);\(#,##0.00\);0.00_);@_)"/>
    <numFmt numFmtId="209" formatCode="0.0000000"/>
    <numFmt numFmtId="210" formatCode="#,##0\ \ "/>
    <numFmt numFmtId="211" formatCode="#,##0.00_ ;[Red]\-#,##0.00;\-"/>
    <numFmt numFmtId="212" formatCode="[&gt;=0]&quot;OK ...     &quot;;[Red]General;&quot;???&quot;;[Red]General"/>
    <numFmt numFmtId="213" formatCode="#,##0_ ;[Red]\-#,##0;\-"/>
    <numFmt numFmtId="214" formatCode="0.000"/>
    <numFmt numFmtId="215" formatCode="\€_(#,##0.00_);&quot;€(&quot;#,##0.00\);\€_(0.00_);@_)"/>
    <numFmt numFmtId="216" formatCode="0.0_)"/>
    <numFmt numFmtId="217" formatCode="_(* #,##0.00_);_(* \(#,##0.00\);_(* \-??_);_(@_)"/>
    <numFmt numFmtId="218" formatCode="#,##0_)\x;\(#,##0&quot;)x&quot;;0_)\x;@_)_x"/>
    <numFmt numFmtId="219" formatCode="&quot;$&quot;#,##0.0_);\(&quot;$&quot;#,##0.0\)"/>
    <numFmt numFmtId="220" formatCode="#,##0_)_x;\(#,##0\)_x;0_)_x;@_)_x"/>
    <numFmt numFmtId="221" formatCode="d/m/yyyy"/>
    <numFmt numFmtId="222" formatCode="0.00;[Red]0.00"/>
    <numFmt numFmtId="223" formatCode="00000000"/>
    <numFmt numFmtId="224" formatCode="#,##0,;\-#,##0,"/>
    <numFmt numFmtId="225" formatCode="0.000_)"/>
    <numFmt numFmtId="226" formatCode="_-* #,##0\ _P_t_s_-;\-* #,##0\ _P_t_s_-;_-* &quot;-&quot;\ _P_t_s_-;_-@_-"/>
    <numFmt numFmtId="227" formatCode="0.0"/>
    <numFmt numFmtId="228" formatCode="ddd* yyyy\-mm\-dd"/>
    <numFmt numFmtId="229" formatCode="_-[$€-2]* #,##0.00_-;\-[$€-2]* #,##0.00_-;_-[$€-2]* &quot;-&quot;??_-"/>
    <numFmt numFmtId="230" formatCode="_([$€-2]* #,##0.00_);_([$€-2]* \(#,##0.00\);_([$€-2]* &quot;-&quot;??_)"/>
    <numFmt numFmtId="231" formatCode="_-* #,##0.00\ [$€]_-;\-* #,##0.00\ [$€]_-;_-* &quot;-&quot;??\ [$€]_-;_-@_-"/>
    <numFmt numFmtId="232" formatCode="####"/>
    <numFmt numFmtId="233" formatCode="#,##0.0_);\(#,##0.0\)"/>
    <numFmt numFmtId="234" formatCode="#,##0.0"/>
    <numFmt numFmtId="235" formatCode="[=0]#;#,##0.0"/>
    <numFmt numFmtId="236" formatCode="#,##0.0\ \P;[Red]\-#,##0.0\ \P"/>
    <numFmt numFmtId="237" formatCode="#,##0.00_);[Red]\-#,##0.00_);\-_);@_)"/>
    <numFmt numFmtId="238" formatCode="&quot;Re-Nr. 2001-&quot;00\ 00\ 00"/>
    <numFmt numFmtId="239" formatCode="0%\);[Red]\(0%"/>
    <numFmt numFmtId="240" formatCode="#,##0_);[Red]\-#,##0_);\-_);@_)"/>
  </numFmts>
  <fonts count="134">
    <font>
      <sz val="9"/>
      <name val="Arial"/>
      <family val="2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C4123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9"/>
      <color rgb="FFC41230"/>
      <name val="Arial"/>
      <family val="2"/>
    </font>
    <font>
      <b/>
      <sz val="1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i/>
      <sz val="9"/>
      <color indexed="16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10"/>
      <name val="Times New Roman"/>
      <family val="1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indexed="63"/>
      <name val="Calibri"/>
      <family val="2"/>
    </font>
    <font>
      <sz val="11"/>
      <color indexed="58"/>
      <name val="Calibri"/>
      <family val="2"/>
    </font>
    <font>
      <sz val="18"/>
      <name val="MS Sans Serif"/>
      <family val="2"/>
    </font>
    <font>
      <b/>
      <sz val="15"/>
      <color indexed="21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sz val="10"/>
      <color indexed="12"/>
      <name val="Times New Roman"/>
      <family val="1"/>
    </font>
    <font>
      <sz val="11"/>
      <color indexed="63"/>
      <name val="Calibri"/>
      <family val="2"/>
    </font>
    <font>
      <sz val="11"/>
      <color indexed="52"/>
      <name val="Calibri"/>
      <family val="2"/>
    </font>
    <font>
      <b/>
      <sz val="18"/>
      <name val="Times New Roman"/>
      <family val="1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14"/>
      <name val="MS Sans Serif"/>
      <family val="2"/>
    </font>
    <font>
      <sz val="10"/>
      <color indexed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indexed="21"/>
      <name val="Cambria"/>
      <family val="2"/>
    </font>
    <font>
      <b/>
      <sz val="10"/>
      <name val="Arial Narrow"/>
      <family val="2"/>
    </font>
    <font>
      <b/>
      <sz val="10"/>
      <color indexed="53"/>
      <name val="Arial"/>
      <family val="2"/>
    </font>
    <font>
      <sz val="11"/>
      <color indexed="10"/>
      <name val="Calibri"/>
      <family val="2"/>
    </font>
    <font>
      <i/>
      <sz val="9"/>
      <color indexed="23"/>
      <name val="Arial"/>
      <family val="2"/>
    </font>
    <font>
      <sz val="9"/>
      <color indexed="62"/>
      <name val="Arial"/>
      <family val="2"/>
    </font>
    <font>
      <b/>
      <i/>
      <sz val="9"/>
      <name val="Arial"/>
      <family val="2"/>
    </font>
    <font>
      <u/>
      <sz val="6.75"/>
      <color indexed="12"/>
      <name val="Arial"/>
      <family val="2"/>
    </font>
    <font>
      <sz val="11"/>
      <color rgb="FF9C6500"/>
      <name val="Arial"/>
      <family val="2"/>
      <scheme val="minor"/>
    </font>
    <font>
      <b/>
      <sz val="18"/>
      <color theme="3"/>
      <name val="Arial"/>
      <family val="2"/>
      <scheme val="major"/>
    </font>
    <font>
      <sz val="10.25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9"/>
      <color indexed="9"/>
      <name val="Arial"/>
      <family val="2"/>
    </font>
    <font>
      <sz val="8"/>
      <name val="Times New Roman"/>
      <family val="1"/>
    </font>
    <font>
      <b/>
      <sz val="9"/>
      <color indexed="52"/>
      <name val="Arial"/>
      <family val="2"/>
    </font>
    <font>
      <b/>
      <sz val="10"/>
      <name val="Helv"/>
    </font>
    <font>
      <sz val="9"/>
      <color indexed="52"/>
      <name val="Arial"/>
      <family val="2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9"/>
      <color indexed="20"/>
      <name val="Arial"/>
      <family val="2"/>
    </font>
    <font>
      <sz val="12"/>
      <color indexed="18"/>
      <name val="Tele-GroteskNor"/>
    </font>
    <font>
      <sz val="9"/>
      <color indexed="60"/>
      <name val="Arial"/>
      <family val="2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17"/>
      <name val="Arial"/>
      <family val="2"/>
    </font>
    <font>
      <b/>
      <sz val="12"/>
      <color indexed="20"/>
      <name val="Arial"/>
      <family val="2"/>
    </font>
    <font>
      <b/>
      <sz val="9"/>
      <color indexed="63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color indexed="9"/>
      <name val="Arial"/>
      <family val="2"/>
    </font>
    <font>
      <sz val="10"/>
      <name val="ＭＳ 明朝"/>
      <family val="3"/>
      <charset val="128"/>
    </font>
  </fonts>
  <fills count="10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7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38"/>
      </patternFill>
    </fill>
    <fill>
      <patternFill patternType="solid">
        <fgColor indexed="32"/>
      </patternFill>
    </fill>
    <fill>
      <patternFill patternType="solid">
        <fgColor indexed="63"/>
      </patternFill>
    </fill>
    <fill>
      <patternFill patternType="solid">
        <fgColor indexed="52"/>
      </patternFill>
    </fill>
    <fill>
      <patternFill patternType="solid">
        <fgColor indexed="22"/>
        <bgColor indexed="55"/>
      </patternFill>
    </fill>
    <fill>
      <patternFill patternType="solid">
        <fgColor indexed="44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gray0625">
        <fgColor indexed="1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55"/>
      </patternFill>
    </fill>
    <fill>
      <patternFill patternType="solid">
        <fgColor indexed="31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26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double">
        <color indexed="2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97">
    <xf numFmtId="0" fontId="0" fillId="0" borderId="0">
      <alignment vertical="center"/>
    </xf>
    <xf numFmtId="0" fontId="3" fillId="0" borderId="0" applyNumberFormat="0" applyAlignment="0">
      <alignment vertical="center"/>
    </xf>
    <xf numFmtId="166" fontId="9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8" fontId="3" fillId="0" borderId="0" applyFont="0" applyFill="0" applyBorder="0" applyAlignment="0" applyProtection="0">
      <alignment vertical="center"/>
    </xf>
    <xf numFmtId="169" fontId="3" fillId="0" borderId="0" applyFont="0" applyFill="0" applyBorder="0" applyAlignment="0" applyProtection="0">
      <alignment vertical="center"/>
    </xf>
    <xf numFmtId="174" fontId="3" fillId="0" borderId="0" applyFont="0" applyFill="0" applyBorder="0" applyAlignment="0" applyProtection="0">
      <alignment vertical="center"/>
    </xf>
    <xf numFmtId="175" fontId="3" fillId="0" borderId="0" applyFont="0" applyFill="0" applyBorder="0" applyAlignment="0" applyProtection="0">
      <alignment vertical="center"/>
    </xf>
    <xf numFmtId="172" fontId="3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>
      <alignment vertical="center"/>
    </xf>
    <xf numFmtId="170" fontId="3" fillId="0" borderId="0" applyFont="0" applyFill="0" applyBorder="0" applyAlignment="0" applyProtection="0">
      <alignment vertical="center"/>
    </xf>
    <xf numFmtId="171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Font="0" applyBorder="0" applyAlignment="0" applyProtection="0">
      <alignment vertical="center"/>
    </xf>
    <xf numFmtId="0" fontId="3" fillId="0" borderId="5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165" fontId="3" fillId="3" borderId="2" applyNumberFormat="0" applyAlignment="0">
      <alignment vertical="center"/>
      <protection locked="0"/>
    </xf>
    <xf numFmtId="0" fontId="3" fillId="4" borderId="0" applyNumberFormat="0" applyAlignment="0">
      <alignment vertical="center"/>
    </xf>
    <xf numFmtId="0" fontId="3" fillId="6" borderId="0" applyNumberFormat="0" applyAlignment="0">
      <alignment vertical="center"/>
    </xf>
    <xf numFmtId="0" fontId="3" fillId="5" borderId="0" applyNumberFormat="0" applyAlignment="0">
      <alignment vertical="center"/>
    </xf>
    <xf numFmtId="0" fontId="3" fillId="0" borderId="1" applyNumberFormat="0" applyAlignment="0">
      <alignment vertical="center"/>
      <protection locked="0"/>
    </xf>
    <xf numFmtId="0" fontId="11" fillId="0" borderId="0" applyNumberFormat="0" applyAlignment="0">
      <alignment vertical="center"/>
    </xf>
    <xf numFmtId="0" fontId="8" fillId="0" borderId="0" applyNumberForma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0" fontId="3" fillId="7" borderId="0" applyNumberFormat="0" applyFont="0" applyBorder="0" applyAlignment="0" applyProtection="0">
      <alignment vertical="center"/>
    </xf>
    <xf numFmtId="186" fontId="3" fillId="0" borderId="0" applyFont="0" applyFill="0" applyBorder="0" applyAlignment="0" applyProtection="0">
      <alignment horizontal="right" vertical="center"/>
    </xf>
    <xf numFmtId="187" fontId="3" fillId="0" borderId="0" applyFont="0" applyFill="0" applyBorder="0" applyAlignment="0" applyProtection="0">
      <alignment vertical="center"/>
    </xf>
    <xf numFmtId="0" fontId="6" fillId="0" borderId="0" applyNumberForma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 indent="1"/>
    </xf>
    <xf numFmtId="165" fontId="6" fillId="0" borderId="3" applyNumberFormat="0" applyFill="0" applyAlignment="0" applyProtection="0">
      <alignment vertical="center"/>
    </xf>
    <xf numFmtId="165" fontId="3" fillId="0" borderId="4" applyNumberFormat="0" applyFont="0" applyFill="0" applyAlignment="0" applyProtection="0">
      <alignment vertical="center"/>
    </xf>
    <xf numFmtId="0" fontId="3" fillId="2" borderId="0" applyNumberFormat="0" applyFont="0" applyBorder="0" applyAlignment="0" applyProtection="0">
      <alignment vertical="center"/>
    </xf>
    <xf numFmtId="0" fontId="3" fillId="0" borderId="0" applyNumberFormat="0" applyFont="0" applyFill="0" applyAlignment="0" applyProtection="0">
      <alignment vertical="center"/>
    </xf>
    <xf numFmtId="165" fontId="3" fillId="0" borderId="0" applyNumberFormat="0" applyFont="0" applyBorder="0" applyAlignment="0" applyProtection="0">
      <alignment vertical="center"/>
    </xf>
    <xf numFmtId="49" fontId="3" fillId="0" borderId="0" applyFont="0" applyFill="0" applyBorder="0" applyAlignment="0" applyProtection="0">
      <alignment horizontal="center" vertical="center"/>
    </xf>
    <xf numFmtId="165" fontId="6" fillId="0" borderId="0" applyNumberFormat="0" applyFill="0" applyBorder="0" applyAlignment="0" applyProtection="0">
      <alignment vertical="center"/>
    </xf>
    <xf numFmtId="165" fontId="6" fillId="9" borderId="0" applyNumberFormat="0" applyAlignment="0" applyProtection="0">
      <alignment vertical="center"/>
    </xf>
    <xf numFmtId="0" fontId="3" fillId="0" borderId="0" applyNumberFormat="0" applyFont="0" applyBorder="0" applyAlignment="0" applyProtection="0">
      <alignment vertical="center"/>
    </xf>
    <xf numFmtId="0" fontId="3" fillId="0" borderId="0" applyNumberFormat="0" applyFont="0" applyAlignment="0" applyProtection="0">
      <alignment vertical="center"/>
    </xf>
    <xf numFmtId="0" fontId="3" fillId="0" borderId="0">
      <alignment vertical="center"/>
    </xf>
    <xf numFmtId="0" fontId="7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7" fillId="12" borderId="0" applyNumberFormat="0">
      <alignment vertical="center"/>
    </xf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3" fillId="0" borderId="10" applyNumberFormat="0" applyAlignment="0">
      <alignment vertical="center"/>
      <protection locked="0"/>
    </xf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12" applyNumberFormat="0" applyAlignment="0" applyProtection="0"/>
    <xf numFmtId="0" fontId="25" fillId="0" borderId="13" applyNumberFormat="0" applyFill="0" applyAlignment="0" applyProtection="0"/>
    <xf numFmtId="0" fontId="26" fillId="18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>
      <alignment vertical="center"/>
    </xf>
    <xf numFmtId="0" fontId="33" fillId="0" borderId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0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6" fillId="60" borderId="0" applyNumberFormat="0" applyFont="0" applyBorder="0" applyAlignment="0"/>
    <xf numFmtId="0" fontId="33" fillId="61" borderId="0">
      <alignment vertical="top" wrapText="1"/>
      <protection locked="0"/>
    </xf>
    <xf numFmtId="3" fontId="33" fillId="62" borderId="16" applyNumberFormat="0" applyBorder="0">
      <alignment horizontal="left" vertical="top" wrapText="1"/>
      <protection locked="0"/>
    </xf>
    <xf numFmtId="0" fontId="37" fillId="0" borderId="17" applyNumberFormat="0" applyFill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49" fontId="39" fillId="64" borderId="0">
      <alignment vertical="top"/>
    </xf>
    <xf numFmtId="0" fontId="39" fillId="64" borderId="18" applyNumberFormat="0" applyBorder="0">
      <alignment vertical="top" wrapText="1"/>
    </xf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0" fillId="65" borderId="19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1" fillId="66" borderId="20" applyNumberFormat="0" applyAlignment="0" applyProtection="0"/>
    <xf numFmtId="0" fontId="42" fillId="67" borderId="18" applyNumberFormat="0" applyProtection="0">
      <alignment horizontal="center" vertical="center" wrapText="1"/>
    </xf>
    <xf numFmtId="0" fontId="42" fillId="67" borderId="0" applyNumberFormat="0" applyBorder="0" applyProtection="0">
      <alignment horizontal="centerContinuous" vertical="center"/>
    </xf>
    <xf numFmtId="0" fontId="42" fillId="67" borderId="18" applyNumberFormat="0" applyProtection="0">
      <alignment horizontal="center" vertical="center" wrapText="1"/>
    </xf>
    <xf numFmtId="0" fontId="43" fillId="0" borderId="21" applyNumberFormat="0" applyFont="0" applyFill="0" applyAlignment="0" applyProtection="0">
      <alignment horizontal="left"/>
    </xf>
    <xf numFmtId="43" fontId="3" fillId="0" borderId="0" applyFont="0" applyFill="0" applyBorder="0" applyAlignment="0" applyProtection="0"/>
    <xf numFmtId="0" fontId="33" fillId="12" borderId="22" applyBorder="0">
      <alignment horizontal="left" vertical="top" wrapText="1"/>
    </xf>
    <xf numFmtId="0" fontId="33" fillId="12" borderId="22" applyNumberFormat="0" applyBorder="0">
      <alignment horizontal="right" vertical="top" wrapText="1"/>
    </xf>
    <xf numFmtId="168" fontId="3" fillId="0" borderId="0" applyFont="0" applyFill="0" applyBorder="0" applyAlignment="0" applyProtection="0">
      <alignment vertical="center"/>
    </xf>
    <xf numFmtId="197" fontId="33" fillId="62" borderId="16" applyBorder="0">
      <alignment horizontal="center" vertical="center"/>
      <protection locked="0"/>
    </xf>
    <xf numFmtId="196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49" fontId="18" fillId="2" borderId="0" applyNumberFormat="0" applyProtection="0">
      <alignment vertical="center"/>
    </xf>
    <xf numFmtId="0" fontId="46" fillId="0" borderId="0" applyNumberFormat="0">
      <alignment horizontal="left"/>
    </xf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1" fillId="50" borderId="19" applyNumberFormat="0" applyAlignment="0" applyProtection="0"/>
    <xf numFmtId="0" fontId="50" fillId="0" borderId="0" applyNumberFormat="0" applyFill="0" applyBorder="0" applyAlignment="0" applyProtection="0"/>
    <xf numFmtId="0" fontId="33" fillId="70" borderId="26" applyNumberFormat="0" applyBorder="0">
      <alignment horizontal="left" vertical="center" wrapText="1" indent="2"/>
    </xf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3" fillId="0" borderId="0" applyNumberFormat="0" applyFill="0" applyBorder="0" applyProtection="0">
      <alignment horizontal="left" vertical="center"/>
    </xf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3" fillId="0" borderId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34" fillId="47" borderId="28" applyNumberFormat="0" applyFont="0" applyAlignment="0" applyProtection="0"/>
    <xf numFmtId="0" fontId="43" fillId="0" borderId="0"/>
    <xf numFmtId="0" fontId="43" fillId="0" borderId="0"/>
    <xf numFmtId="3" fontId="33" fillId="62" borderId="29" applyBorder="0">
      <alignment vertical="center"/>
      <protection locked="0"/>
    </xf>
    <xf numFmtId="4" fontId="33" fillId="62" borderId="29" applyBorder="0">
      <alignment vertical="center"/>
      <protection locked="0"/>
    </xf>
    <xf numFmtId="38" fontId="43" fillId="0" borderId="30" applyFont="0" applyFill="0" applyBorder="0" applyAlignment="0" applyProtection="0"/>
    <xf numFmtId="0" fontId="33" fillId="0" borderId="31" applyNumberFormat="0" applyBorder="0">
      <alignment horizontal="center" vertical="center"/>
    </xf>
    <xf numFmtId="0" fontId="18" fillId="70" borderId="32" applyFill="0">
      <alignment horizontal="left" vertical="top"/>
    </xf>
    <xf numFmtId="0" fontId="18" fillId="70" borderId="33">
      <alignment horizontal="left" vertical="top"/>
    </xf>
    <xf numFmtId="0" fontId="18" fillId="70" borderId="34" applyNumberFormat="0" applyBorder="0">
      <alignment horizontal="center" vertical="center"/>
    </xf>
    <xf numFmtId="0" fontId="33" fillId="0" borderId="35" applyNumberFormat="0" applyBorder="0">
      <alignment horizontal="left" vertical="top"/>
    </xf>
    <xf numFmtId="0" fontId="33" fillId="70" borderId="36" applyFill="0" applyBorder="0">
      <alignment vertical="top"/>
    </xf>
    <xf numFmtId="0" fontId="18" fillId="0" borderId="34" applyNumberFormat="0" applyBorder="0">
      <alignment vertical="top" wrapText="1"/>
    </xf>
    <xf numFmtId="0" fontId="18" fillId="0" borderId="37" applyBorder="0">
      <alignment vertical="top"/>
    </xf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55" fillId="65" borderId="38" applyNumberFormat="0" applyAlignment="0" applyProtection="0"/>
    <xf numFmtId="0" fontId="33" fillId="62" borderId="22" applyBorder="0">
      <alignment horizontal="left" vertical="top" wrapText="1" indent="4"/>
      <protection locked="0"/>
    </xf>
    <xf numFmtId="193" fontId="33" fillId="62" borderId="15" applyBorder="0">
      <alignment vertical="center"/>
      <protection locked="0"/>
    </xf>
    <xf numFmtId="194" fontId="43" fillId="0" borderId="0" applyFont="0" applyFill="0" applyBorder="0" applyAlignment="0" applyProtection="0"/>
    <xf numFmtId="0" fontId="56" fillId="0" borderId="0"/>
    <xf numFmtId="0" fontId="18" fillId="70" borderId="39" applyNumberFormat="0">
      <alignment horizontal="center" vertical="center" wrapText="1"/>
    </xf>
    <xf numFmtId="0" fontId="2" fillId="70" borderId="39">
      <alignment horizontal="center" vertical="center" wrapText="1"/>
    </xf>
    <xf numFmtId="0" fontId="57" fillId="0" borderId="0"/>
    <xf numFmtId="0" fontId="43" fillId="0" borderId="40" applyNumberFormat="0" applyFont="0" applyFill="0" applyAlignment="0" applyProtection="0"/>
    <xf numFmtId="0" fontId="42" fillId="67" borderId="41" applyNumberFormat="0" applyBorder="0" applyProtection="0">
      <alignment horizontal="left" wrapText="1"/>
    </xf>
    <xf numFmtId="0" fontId="42" fillId="67" borderId="0" applyNumberFormat="0" applyBorder="0" applyProtection="0">
      <alignment horizontal="left"/>
    </xf>
    <xf numFmtId="0" fontId="42" fillId="67" borderId="41" applyNumberFormat="0" applyBorder="0" applyProtection="0">
      <alignment horizontal="left" wrapText="1"/>
    </xf>
    <xf numFmtId="0" fontId="43" fillId="0" borderId="42" applyNumberFormat="0" applyFont="0" applyFill="0" applyAlignment="0" applyProtection="0"/>
    <xf numFmtId="0" fontId="33" fillId="71" borderId="0" applyNumberFormat="0" applyBorder="0">
      <alignment horizontal="center" vertical="center"/>
    </xf>
    <xf numFmtId="0" fontId="58" fillId="0" borderId="0" applyNumberFormat="0" applyFill="0" applyBorder="0" applyProtection="0">
      <alignment horizontal="left" vertical="center"/>
    </xf>
    <xf numFmtId="4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0" fontId="33" fillId="70" borderId="43" applyNumberFormat="0" applyBorder="0">
      <alignment horizontal="right" vertical="top" wrapText="1"/>
    </xf>
    <xf numFmtId="0" fontId="33" fillId="0" borderId="0"/>
    <xf numFmtId="0" fontId="59" fillId="0" borderId="0" applyNumberFormat="0" applyFill="0" applyBorder="0" applyAlignment="0" applyProtection="0">
      <alignment horizontal="left" vertical="center"/>
    </xf>
    <xf numFmtId="0" fontId="18" fillId="0" borderId="34">
      <alignment vertical="top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2" fillId="67" borderId="18" applyNumberFormat="0" applyProtection="0">
      <alignment horizontal="left" vertical="center"/>
    </xf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33" fillId="69" borderId="0" applyNumberFormat="0" applyFont="0" applyBorder="0" applyAlignment="0">
      <alignment vertical="top"/>
    </xf>
    <xf numFmtId="0" fontId="61" fillId="0" borderId="0" applyBorder="0">
      <alignment horizontal="left" wrapText="1"/>
    </xf>
    <xf numFmtId="0" fontId="33" fillId="72" borderId="0" applyNumberFormat="0" applyFont="0" applyBorder="0" applyAlignment="0">
      <alignment vertical="top" wrapText="1"/>
    </xf>
    <xf numFmtId="0" fontId="62" fillId="70" borderId="35" applyNumberFormat="0" applyBorder="0">
      <alignment horizontal="center" vertical="top" wrapText="1"/>
      <protection locked="0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3" fillId="70" borderId="45" applyNumberFormat="0" applyFont="0" applyBorder="0" applyAlignment="0" applyProtection="0">
      <alignment vertical="top"/>
    </xf>
    <xf numFmtId="0" fontId="43" fillId="67" borderId="0" applyNumberFormat="0" applyBorder="0" applyProtection="0">
      <alignment horizontal="left"/>
    </xf>
    <xf numFmtId="49" fontId="61" fillId="0" borderId="0" applyFill="0" applyBorder="0" applyProtection="0"/>
    <xf numFmtId="0" fontId="33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33" fillId="61" borderId="0">
      <alignment vertical="top" wrapText="1"/>
      <protection locked="0"/>
    </xf>
    <xf numFmtId="0" fontId="22" fillId="15" borderId="0" applyNumberFormat="0" applyBorder="0" applyAlignment="0" applyProtection="0"/>
    <xf numFmtId="0" fontId="26" fillId="18" borderId="14" applyNumberFormat="0" applyAlignment="0" applyProtection="0"/>
    <xf numFmtId="165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0" fillId="0" borderId="11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4" fillId="17" borderId="12" applyNumberFormat="0" applyAlignment="0" applyProtection="0"/>
    <xf numFmtId="0" fontId="25" fillId="0" borderId="13" applyNumberFormat="0" applyFill="0" applyAlignment="0" applyProtection="0"/>
    <xf numFmtId="0" fontId="68" fillId="16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18" fillId="70" borderId="32" applyFill="0">
      <alignment horizontal="left" vertical="top"/>
    </xf>
    <xf numFmtId="0" fontId="18" fillId="70" borderId="33">
      <alignment horizontal="left" vertical="top"/>
    </xf>
    <xf numFmtId="0" fontId="18" fillId="70" borderId="34" applyNumberFormat="0" applyBorder="0">
      <alignment horizontal="center" vertical="center"/>
    </xf>
    <xf numFmtId="0" fontId="33" fillId="70" borderId="36" applyFill="0" applyBorder="0">
      <alignment vertical="top"/>
    </xf>
    <xf numFmtId="0" fontId="18" fillId="0" borderId="34" applyNumberFormat="0" applyBorder="0">
      <alignment vertical="top" wrapText="1"/>
    </xf>
    <xf numFmtId="0" fontId="18" fillId="0" borderId="37" applyBorder="0">
      <alignment vertical="top"/>
    </xf>
    <xf numFmtId="191" fontId="3" fillId="0" borderId="0" applyFont="0" applyFill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187" fontId="3" fillId="0" borderId="0" applyFont="0" applyFill="0" applyBorder="0" applyAlignment="0" applyProtection="0">
      <alignment vertical="center"/>
    </xf>
    <xf numFmtId="186" fontId="3" fillId="0" borderId="0" applyFont="0" applyFill="0" applyBorder="0" applyAlignment="0" applyProtection="0">
      <alignment horizontal="right" vertical="center"/>
    </xf>
    <xf numFmtId="186" fontId="3" fillId="0" borderId="0" applyFont="0" applyFill="0" applyBorder="0" applyAlignment="0" applyProtection="0">
      <alignment horizontal="right" vertical="center"/>
    </xf>
    <xf numFmtId="186" fontId="3" fillId="0" borderId="0" applyFont="0" applyFill="0" applyBorder="0" applyAlignment="0" applyProtection="0">
      <alignment horizontal="right" vertical="center"/>
    </xf>
    <xf numFmtId="186" fontId="3" fillId="0" borderId="0" applyFont="0" applyFill="0" applyBorder="0" applyAlignment="0" applyProtection="0">
      <alignment horizontal="right" vertical="center"/>
    </xf>
    <xf numFmtId="0" fontId="18" fillId="70" borderId="39" applyNumberFormat="0">
      <alignment horizontal="center" vertical="center" wrapText="1"/>
    </xf>
    <xf numFmtId="0" fontId="18" fillId="0" borderId="34">
      <alignment vertical="top"/>
    </xf>
    <xf numFmtId="0" fontId="69" fillId="0" borderId="0" applyNumberFormat="0" applyFill="0" applyBorder="0" applyAlignment="0" applyProtection="0"/>
    <xf numFmtId="0" fontId="33" fillId="69" borderId="0" applyNumberFormat="0" applyFont="0" applyBorder="0" applyAlignment="0">
      <alignment vertical="top"/>
    </xf>
    <xf numFmtId="0" fontId="27" fillId="0" borderId="0" applyNumberFormat="0" applyFill="0" applyBorder="0" applyAlignment="0" applyProtection="0"/>
    <xf numFmtId="0" fontId="33" fillId="70" borderId="45" applyNumberFormat="0" applyFont="0" applyBorder="0" applyAlignment="0" applyProtection="0">
      <alignment vertical="top"/>
    </xf>
    <xf numFmtId="0" fontId="3" fillId="0" borderId="0">
      <alignment vertical="center"/>
    </xf>
    <xf numFmtId="0" fontId="3" fillId="0" borderId="9" applyNumberFormat="0" applyAlignment="0">
      <alignment vertical="center"/>
      <protection locked="0"/>
    </xf>
    <xf numFmtId="0" fontId="3" fillId="0" borderId="0">
      <alignment vertical="center"/>
    </xf>
    <xf numFmtId="0" fontId="70" fillId="0" borderId="0"/>
    <xf numFmtId="0" fontId="33" fillId="0" borderId="0"/>
    <xf numFmtId="0" fontId="70" fillId="0" borderId="0"/>
    <xf numFmtId="0" fontId="7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43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33" fillId="0" borderId="0"/>
    <xf numFmtId="0" fontId="33" fillId="0" borderId="0"/>
    <xf numFmtId="38" fontId="72" fillId="0" borderId="0" applyFont="0" applyFill="0" applyBorder="0" applyAlignment="0" applyProtection="0"/>
    <xf numFmtId="199" fontId="33" fillId="0" borderId="0" applyFont="0" applyFill="0" applyBorder="0" applyAlignment="0" applyProtection="0"/>
    <xf numFmtId="200" fontId="73" fillId="0" borderId="0" applyFont="0" applyFill="0" applyAlignment="0" applyProtection="0"/>
    <xf numFmtId="199" fontId="33" fillId="0" borderId="0" applyFont="0" applyFill="0" applyBorder="0" applyAlignment="0" applyProtection="0"/>
    <xf numFmtId="200" fontId="73" fillId="0" borderId="0" applyFont="0" applyFill="0" applyAlignment="0" applyProtection="0"/>
    <xf numFmtId="200" fontId="73" fillId="0" borderId="0" applyFont="0" applyFill="0" applyAlignment="0" applyProtection="0"/>
    <xf numFmtId="0" fontId="33" fillId="0" borderId="0" applyFont="0" applyFill="0" applyAlignment="0" applyProtection="0"/>
    <xf numFmtId="200" fontId="73" fillId="0" borderId="0" applyFont="0" applyFill="0" applyAlignment="0" applyProtection="0"/>
    <xf numFmtId="200" fontId="73" fillId="0" borderId="0" applyFont="0" applyFill="0" applyAlignment="0" applyProtection="0"/>
    <xf numFmtId="0" fontId="33" fillId="0" borderId="0" applyFont="0" applyFill="0" applyAlignment="0" applyProtection="0"/>
    <xf numFmtId="199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2" fontId="33" fillId="0" borderId="0" applyFont="0" applyFill="0" applyBorder="0" applyAlignment="0" applyProtection="0"/>
    <xf numFmtId="202" fontId="73" fillId="0" borderId="0" applyFont="0" applyFill="0" applyAlignment="0" applyProtection="0"/>
    <xf numFmtId="202" fontId="73" fillId="0" borderId="0" applyFont="0" applyFill="0" applyAlignment="0" applyProtection="0"/>
    <xf numFmtId="0" fontId="33" fillId="0" borderId="0" applyFont="0" applyFill="0" applyAlignment="0" applyProtection="0"/>
    <xf numFmtId="202" fontId="73" fillId="0" borderId="0" applyFont="0" applyFill="0" applyAlignment="0" applyProtection="0"/>
    <xf numFmtId="202" fontId="73" fillId="0" borderId="0" applyFont="0" applyFill="0" applyAlignment="0" applyProtection="0"/>
    <xf numFmtId="0" fontId="33" fillId="0" borderId="0" applyFont="0" applyFill="0" applyAlignment="0" applyProtection="0"/>
    <xf numFmtId="202" fontId="33" fillId="0" borderId="0" applyFont="0" applyFill="0" applyBorder="0" applyAlignment="0" applyProtection="0"/>
    <xf numFmtId="0" fontId="33" fillId="2" borderId="0"/>
    <xf numFmtId="0" fontId="33" fillId="2" borderId="0"/>
    <xf numFmtId="0" fontId="33" fillId="2" borderId="0"/>
    <xf numFmtId="0" fontId="74" fillId="73" borderId="0">
      <alignment vertical="center" wrapText="1"/>
    </xf>
    <xf numFmtId="0" fontId="74" fillId="73" borderId="0">
      <alignment vertical="center" wrapText="1"/>
    </xf>
    <xf numFmtId="0" fontId="74" fillId="73" borderId="0">
      <alignment vertical="center" wrapText="1"/>
    </xf>
    <xf numFmtId="0" fontId="33" fillId="2" borderId="0"/>
    <xf numFmtId="0" fontId="33" fillId="2" borderId="0"/>
    <xf numFmtId="0" fontId="18" fillId="2" borderId="0"/>
    <xf numFmtId="0" fontId="18" fillId="2" borderId="0"/>
    <xf numFmtId="0" fontId="18" fillId="2" borderId="0"/>
    <xf numFmtId="0" fontId="75" fillId="73" borderId="0">
      <alignment vertical="center" wrapText="1"/>
    </xf>
    <xf numFmtId="0" fontId="75" fillId="73" borderId="0">
      <alignment vertical="center" wrapText="1"/>
    </xf>
    <xf numFmtId="0" fontId="75" fillId="73" borderId="0">
      <alignment vertical="center" wrapText="1"/>
    </xf>
    <xf numFmtId="0" fontId="18" fillId="2" borderId="0"/>
    <xf numFmtId="0" fontId="18" fillId="2" borderId="0"/>
    <xf numFmtId="0" fontId="76" fillId="2" borderId="0"/>
    <xf numFmtId="0" fontId="76" fillId="2" borderId="0"/>
    <xf numFmtId="0" fontId="76" fillId="2" borderId="0"/>
    <xf numFmtId="0" fontId="77" fillId="73" borderId="0">
      <alignment vertical="center" wrapText="1"/>
    </xf>
    <xf numFmtId="0" fontId="77" fillId="73" borderId="0">
      <alignment vertical="center" wrapText="1"/>
    </xf>
    <xf numFmtId="0" fontId="77" fillId="73" borderId="0">
      <alignment vertical="center" wrapText="1"/>
    </xf>
    <xf numFmtId="0" fontId="76" fillId="2" borderId="0"/>
    <xf numFmtId="0" fontId="76" fillId="2" borderId="0"/>
    <xf numFmtId="0" fontId="78" fillId="2" borderId="0"/>
    <xf numFmtId="0" fontId="78" fillId="2" borderId="0"/>
    <xf numFmtId="0" fontId="78" fillId="2" borderId="0"/>
    <xf numFmtId="0" fontId="79" fillId="73" borderId="0">
      <alignment vertical="center" wrapText="1"/>
    </xf>
    <xf numFmtId="0" fontId="79" fillId="73" borderId="0">
      <alignment vertical="center" wrapText="1"/>
    </xf>
    <xf numFmtId="0" fontId="79" fillId="73" borderId="0">
      <alignment vertical="center" wrapText="1"/>
    </xf>
    <xf numFmtId="0" fontId="78" fillId="2" borderId="0"/>
    <xf numFmtId="0" fontId="78" fillId="2" borderId="0"/>
    <xf numFmtId="0" fontId="66" fillId="2" borderId="0"/>
    <xf numFmtId="0" fontId="66" fillId="2" borderId="0"/>
    <xf numFmtId="0" fontId="66" fillId="2" borderId="0"/>
    <xf numFmtId="0" fontId="80" fillId="73" borderId="0">
      <alignment vertical="center" wrapText="1"/>
    </xf>
    <xf numFmtId="0" fontId="80" fillId="73" borderId="0">
      <alignment vertical="center" wrapText="1"/>
    </xf>
    <xf numFmtId="0" fontId="80" fillId="73" borderId="0">
      <alignment vertical="center" wrapText="1"/>
    </xf>
    <xf numFmtId="0" fontId="66" fillId="2" borderId="0"/>
    <xf numFmtId="0" fontId="66" fillId="2" borderId="0"/>
    <xf numFmtId="0" fontId="6" fillId="2" borderId="0"/>
    <xf numFmtId="0" fontId="6" fillId="2" borderId="0"/>
    <xf numFmtId="0" fontId="6" fillId="2" borderId="0"/>
    <xf numFmtId="0" fontId="81" fillId="73" borderId="0">
      <alignment vertical="center" wrapText="1"/>
    </xf>
    <xf numFmtId="0" fontId="81" fillId="73" borderId="0">
      <alignment vertical="center" wrapText="1"/>
    </xf>
    <xf numFmtId="0" fontId="81" fillId="73" borderId="0">
      <alignment vertical="center" wrapText="1"/>
    </xf>
    <xf numFmtId="0" fontId="6" fillId="2" borderId="0"/>
    <xf numFmtId="0" fontId="6" fillId="2" borderId="0"/>
    <xf numFmtId="0" fontId="8" fillId="2" borderId="0"/>
    <xf numFmtId="0" fontId="8" fillId="2" borderId="0"/>
    <xf numFmtId="0" fontId="8" fillId="2" borderId="0"/>
    <xf numFmtId="0" fontId="82" fillId="73" borderId="0">
      <alignment vertical="center" wrapText="1"/>
    </xf>
    <xf numFmtId="0" fontId="82" fillId="73" borderId="0">
      <alignment vertical="center" wrapText="1"/>
    </xf>
    <xf numFmtId="0" fontId="82" fillId="73" borderId="0">
      <alignment vertical="center" wrapText="1"/>
    </xf>
    <xf numFmtId="0" fontId="8" fillId="2" borderId="0"/>
    <xf numFmtId="0" fontId="8" fillId="2" borderId="0"/>
    <xf numFmtId="203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4" fontId="73" fillId="0" borderId="0" applyFont="0" applyFill="0" applyAlignment="0" applyProtection="0"/>
    <xf numFmtId="204" fontId="33" fillId="0" borderId="0" applyFont="0" applyFill="0" applyBorder="0" applyAlignment="0" applyProtection="0"/>
    <xf numFmtId="204" fontId="73" fillId="0" borderId="0" applyFont="0" applyFill="0" applyAlignment="0" applyProtection="0"/>
    <xf numFmtId="204" fontId="73" fillId="0" borderId="0" applyFont="0" applyFill="0" applyAlignment="0" applyProtection="0"/>
    <xf numFmtId="0" fontId="33" fillId="0" borderId="0" applyFont="0" applyFill="0" applyAlignment="0" applyProtection="0"/>
    <xf numFmtId="204" fontId="73" fillId="0" borderId="0" applyFont="0" applyFill="0" applyAlignment="0" applyProtection="0"/>
    <xf numFmtId="204" fontId="73" fillId="0" borderId="0" applyFont="0" applyFill="0" applyAlignment="0" applyProtection="0"/>
    <xf numFmtId="0" fontId="33" fillId="0" borderId="0" applyFont="0" applyFill="0" applyAlignment="0" applyProtection="0"/>
    <xf numFmtId="204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6" fontId="73" fillId="0" borderId="0" applyFont="0" applyFill="0" applyAlignment="0" applyProtection="0"/>
    <xf numFmtId="201" fontId="33" fillId="0" borderId="0" applyFont="0" applyFill="0" applyBorder="0" applyAlignment="0" applyProtection="0"/>
    <xf numFmtId="206" fontId="73" fillId="0" borderId="0" applyFont="0" applyFill="0" applyAlignment="0" applyProtection="0"/>
    <xf numFmtId="206" fontId="73" fillId="0" borderId="0" applyFont="0" applyFill="0" applyAlignment="0" applyProtection="0"/>
    <xf numFmtId="0" fontId="33" fillId="0" borderId="0" applyFont="0" applyFill="0" applyAlignment="0" applyProtection="0"/>
    <xf numFmtId="206" fontId="73" fillId="0" borderId="0" applyFont="0" applyFill="0" applyAlignment="0" applyProtection="0"/>
    <xf numFmtId="206" fontId="73" fillId="0" borderId="0" applyFont="0" applyFill="0" applyAlignment="0" applyProtection="0"/>
    <xf numFmtId="0" fontId="33" fillId="0" borderId="0" applyFont="0" applyFill="0" applyAlignment="0" applyProtection="0"/>
    <xf numFmtId="201" fontId="33" fillId="0" borderId="0" applyFont="0" applyFill="0" applyBorder="0" applyAlignment="0" applyProtection="0"/>
    <xf numFmtId="207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7" fontId="33" fillId="0" borderId="0" applyFont="0" applyFill="0" applyBorder="0" applyAlignment="0" applyProtection="0"/>
    <xf numFmtId="207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8" fontId="73" fillId="0" borderId="0" applyFont="0" applyFill="0" applyAlignment="0" applyProtection="0"/>
    <xf numFmtId="208" fontId="33" fillId="0" borderId="0" applyFont="0" applyFill="0" applyBorder="0" applyAlignment="0" applyProtection="0"/>
    <xf numFmtId="208" fontId="73" fillId="0" borderId="0" applyFont="0" applyFill="0" applyAlignment="0" applyProtection="0"/>
    <xf numFmtId="208" fontId="73" fillId="0" borderId="0" applyFont="0" applyFill="0" applyAlignment="0" applyProtection="0"/>
    <xf numFmtId="0" fontId="33" fillId="0" borderId="0" applyFont="0" applyFill="0" applyAlignment="0" applyProtection="0"/>
    <xf numFmtId="208" fontId="73" fillId="0" borderId="0" applyFont="0" applyFill="0" applyAlignment="0" applyProtection="0"/>
    <xf numFmtId="208" fontId="73" fillId="0" borderId="0" applyFont="0" applyFill="0" applyAlignment="0" applyProtection="0"/>
    <xf numFmtId="0" fontId="33" fillId="0" borderId="0" applyFont="0" applyFill="0" applyAlignment="0" applyProtection="0"/>
    <xf numFmtId="208" fontId="33" fillId="0" borderId="0" applyFont="0" applyFill="0" applyBorder="0" applyAlignment="0" applyProtection="0"/>
    <xf numFmtId="209" fontId="33" fillId="62" borderId="46"/>
    <xf numFmtId="209" fontId="33" fillId="62" borderId="46"/>
    <xf numFmtId="209" fontId="33" fillId="62" borderId="46"/>
    <xf numFmtId="210" fontId="83" fillId="62" borderId="46"/>
    <xf numFmtId="209" fontId="33" fillId="62" borderId="46"/>
    <xf numFmtId="210" fontId="83" fillId="62" borderId="46"/>
    <xf numFmtId="209" fontId="33" fillId="62" borderId="46"/>
    <xf numFmtId="210" fontId="83" fillId="62" borderId="46"/>
    <xf numFmtId="209" fontId="33" fillId="62" borderId="46"/>
    <xf numFmtId="209" fontId="33" fillId="62" borderId="46"/>
    <xf numFmtId="209" fontId="33" fillId="62" borderId="46"/>
    <xf numFmtId="209" fontId="33" fillId="62" borderId="46"/>
    <xf numFmtId="209" fontId="33" fillId="62" borderId="46"/>
    <xf numFmtId="209" fontId="33" fillId="62" borderId="46"/>
    <xf numFmtId="210" fontId="83" fillId="62" borderId="46"/>
    <xf numFmtId="210" fontId="83" fillId="62" borderId="46"/>
    <xf numFmtId="209" fontId="33" fillId="62" borderId="46"/>
    <xf numFmtId="210" fontId="83" fillId="62" borderId="46"/>
    <xf numFmtId="210" fontId="83" fillId="62" borderId="46"/>
    <xf numFmtId="210" fontId="83" fillId="62" borderId="46"/>
    <xf numFmtId="210" fontId="83" fillId="62" borderId="46"/>
    <xf numFmtId="210" fontId="83" fillId="62" borderId="46"/>
    <xf numFmtId="210" fontId="83" fillId="62" borderId="46"/>
    <xf numFmtId="211" fontId="33" fillId="62" borderId="46"/>
    <xf numFmtId="209" fontId="33" fillId="62" borderId="46"/>
    <xf numFmtId="210" fontId="83" fillId="62" borderId="46"/>
    <xf numFmtId="209" fontId="33" fillId="62" borderId="46"/>
    <xf numFmtId="210" fontId="83" fillId="62" borderId="46"/>
    <xf numFmtId="212" fontId="33" fillId="62" borderId="46"/>
    <xf numFmtId="213" fontId="74" fillId="0" borderId="46">
      <alignment vertical="center" wrapText="1"/>
    </xf>
    <xf numFmtId="213" fontId="74" fillId="0" borderId="46">
      <alignment vertical="center" wrapText="1"/>
    </xf>
    <xf numFmtId="213" fontId="74" fillId="0" borderId="46">
      <alignment vertical="center" wrapText="1"/>
    </xf>
    <xf numFmtId="209" fontId="33" fillId="62" borderId="46"/>
    <xf numFmtId="209" fontId="33" fillId="62" borderId="46"/>
    <xf numFmtId="209" fontId="33" fillId="62" borderId="46"/>
    <xf numFmtId="209" fontId="33" fillId="62" borderId="46"/>
    <xf numFmtId="209" fontId="33" fillId="62" borderId="46"/>
    <xf numFmtId="209" fontId="33" fillId="62" borderId="46"/>
    <xf numFmtId="210" fontId="83" fillId="62" borderId="46"/>
    <xf numFmtId="209" fontId="33" fillId="62" borderId="46"/>
    <xf numFmtId="209" fontId="33" fillId="62" borderId="46"/>
    <xf numFmtId="209" fontId="33" fillId="62" borderId="46"/>
    <xf numFmtId="209" fontId="33" fillId="62" borderId="46"/>
    <xf numFmtId="209" fontId="33" fillId="62" borderId="46"/>
    <xf numFmtId="209" fontId="33" fillId="62" borderId="46"/>
    <xf numFmtId="211" fontId="33" fillId="62" borderId="46"/>
    <xf numFmtId="209" fontId="33" fillId="62" borderId="46"/>
    <xf numFmtId="210" fontId="83" fillId="62" borderId="46"/>
    <xf numFmtId="210" fontId="83" fillId="62" borderId="46"/>
    <xf numFmtId="210" fontId="83" fillId="62" borderId="46"/>
    <xf numFmtId="210" fontId="83" fillId="62" borderId="46"/>
    <xf numFmtId="209" fontId="33" fillId="62" borderId="46"/>
    <xf numFmtId="209" fontId="33" fillId="62" borderId="46"/>
    <xf numFmtId="211" fontId="33" fillId="62" borderId="46"/>
    <xf numFmtId="214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14" fontId="33" fillId="0" borderId="0" applyFont="0" applyFill="0" applyBorder="0" applyAlignment="0" applyProtection="0"/>
    <xf numFmtId="214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15" fontId="73" fillId="0" borderId="0" applyFont="0" applyFill="0" applyAlignment="0" applyProtection="0"/>
    <xf numFmtId="203" fontId="33" fillId="0" borderId="0" applyFont="0" applyFill="0" applyBorder="0" applyAlignment="0" applyProtection="0"/>
    <xf numFmtId="215" fontId="73" fillId="0" borderId="0" applyFont="0" applyFill="0" applyAlignment="0" applyProtection="0"/>
    <xf numFmtId="215" fontId="73" fillId="0" borderId="0" applyFont="0" applyFill="0" applyAlignment="0" applyProtection="0"/>
    <xf numFmtId="0" fontId="33" fillId="0" borderId="0" applyFont="0" applyFill="0" applyAlignment="0" applyProtection="0"/>
    <xf numFmtId="215" fontId="73" fillId="0" borderId="0" applyFont="0" applyFill="0" applyAlignment="0" applyProtection="0"/>
    <xf numFmtId="215" fontId="73" fillId="0" borderId="0" applyFont="0" applyFill="0" applyAlignment="0" applyProtection="0"/>
    <xf numFmtId="0" fontId="33" fillId="0" borderId="0" applyFont="0" applyFill="0" applyAlignment="0" applyProtection="0"/>
    <xf numFmtId="203" fontId="33" fillId="0" borderId="0" applyFont="0" applyFill="0" applyBorder="0" applyAlignment="0" applyProtection="0"/>
    <xf numFmtId="0" fontId="76" fillId="62" borderId="0"/>
    <xf numFmtId="0" fontId="76" fillId="62" borderId="0"/>
    <xf numFmtId="0" fontId="76" fillId="62" borderId="0"/>
    <xf numFmtId="0" fontId="84" fillId="0" borderId="0">
      <alignment vertical="center" wrapText="1"/>
    </xf>
    <xf numFmtId="0" fontId="84" fillId="0" borderId="0">
      <alignment vertical="center" wrapText="1"/>
    </xf>
    <xf numFmtId="0" fontId="84" fillId="0" borderId="0">
      <alignment vertical="center" wrapText="1"/>
    </xf>
    <xf numFmtId="0" fontId="76" fillId="62" borderId="0"/>
    <xf numFmtId="0" fontId="76" fillId="62" borderId="0"/>
    <xf numFmtId="0" fontId="85" fillId="0" borderId="0" applyNumberFormat="0" applyFill="0" applyBorder="0" applyAlignment="0" applyProtection="0"/>
    <xf numFmtId="216" fontId="85" fillId="0" borderId="0" applyFill="0" applyAlignment="0" applyProtection="0"/>
    <xf numFmtId="0" fontId="85" fillId="0" borderId="0" applyNumberFormat="0" applyFill="0" applyBorder="0" applyAlignment="0" applyProtection="0"/>
    <xf numFmtId="216" fontId="85" fillId="0" borderId="0" applyFill="0" applyAlignment="0" applyProtection="0"/>
    <xf numFmtId="216" fontId="85" fillId="0" borderId="0" applyFill="0" applyAlignment="0" applyProtection="0"/>
    <xf numFmtId="217" fontId="85" fillId="0" borderId="0" applyFill="0" applyAlignment="0" applyProtection="0"/>
    <xf numFmtId="216" fontId="85" fillId="0" borderId="0" applyFill="0" applyAlignment="0" applyProtection="0"/>
    <xf numFmtId="216" fontId="85" fillId="0" borderId="0" applyFill="0" applyAlignment="0" applyProtection="0"/>
    <xf numFmtId="217" fontId="85" fillId="0" borderId="0" applyFill="0" applyAlignment="0" applyProtection="0"/>
    <xf numFmtId="0" fontId="85" fillId="0" borderId="0" applyNumberFormat="0" applyFill="0" applyBorder="0" applyAlignment="0" applyProtection="0"/>
    <xf numFmtId="0" fontId="33" fillId="74" borderId="0" applyNumberFormat="0" applyFont="0" applyAlignment="0" applyProtection="0"/>
    <xf numFmtId="216" fontId="73" fillId="75" borderId="0" applyFont="0" applyAlignment="0" applyProtection="0"/>
    <xf numFmtId="0" fontId="33" fillId="74" borderId="0" applyNumberFormat="0" applyFont="0" applyAlignment="0" applyProtection="0"/>
    <xf numFmtId="216" fontId="73" fillId="75" borderId="0" applyFont="0" applyAlignment="0" applyProtection="0"/>
    <xf numFmtId="216" fontId="73" fillId="75" borderId="0" applyFont="0" applyAlignment="0" applyProtection="0"/>
    <xf numFmtId="0" fontId="33" fillId="75" borderId="0" applyFont="0" applyAlignment="0" applyProtection="0"/>
    <xf numFmtId="216" fontId="73" fillId="75" borderId="0" applyFont="0" applyAlignment="0" applyProtection="0"/>
    <xf numFmtId="216" fontId="73" fillId="75" borderId="0" applyFont="0" applyAlignment="0" applyProtection="0"/>
    <xf numFmtId="0" fontId="33" fillId="75" borderId="0" applyFont="0" applyAlignment="0" applyProtection="0"/>
    <xf numFmtId="0" fontId="33" fillId="74" borderId="0" applyNumberFormat="0" applyFont="0" applyAlignment="0" applyProtection="0"/>
    <xf numFmtId="198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218" fontId="73" fillId="0" borderId="0" applyFont="0" applyFill="0" applyAlignment="0" applyProtection="0"/>
    <xf numFmtId="205" fontId="33" fillId="0" borderId="0" applyFont="0" applyFill="0" applyBorder="0" applyAlignment="0" applyProtection="0"/>
    <xf numFmtId="218" fontId="73" fillId="0" borderId="0" applyFont="0" applyFill="0" applyAlignment="0" applyProtection="0"/>
    <xf numFmtId="218" fontId="73" fillId="0" borderId="0" applyFont="0" applyFill="0" applyAlignment="0" applyProtection="0"/>
    <xf numFmtId="0" fontId="33" fillId="0" borderId="0" applyFont="0" applyFill="0" applyAlignment="0" applyProtection="0"/>
    <xf numFmtId="218" fontId="73" fillId="0" borderId="0" applyFont="0" applyFill="0" applyAlignment="0" applyProtection="0"/>
    <xf numFmtId="218" fontId="73" fillId="0" borderId="0" applyFont="0" applyFill="0" applyAlignment="0" applyProtection="0"/>
    <xf numFmtId="0" fontId="33" fillId="0" borderId="0" applyFont="0" applyFill="0" applyAlignment="0" applyProtection="0"/>
    <xf numFmtId="205" fontId="33" fillId="0" borderId="0" applyFont="0" applyFill="0" applyBorder="0" applyAlignment="0" applyProtection="0"/>
    <xf numFmtId="219" fontId="33" fillId="0" borderId="0" applyFont="0" applyFill="0" applyBorder="0" applyProtection="0">
      <alignment horizontal="right"/>
    </xf>
    <xf numFmtId="220" fontId="33" fillId="0" borderId="0" applyFont="0" applyFill="0" applyBorder="0" applyProtection="0">
      <alignment horizontal="right"/>
    </xf>
    <xf numFmtId="219" fontId="33" fillId="0" borderId="0" applyFont="0" applyFill="0" applyBorder="0" applyProtection="0">
      <alignment horizontal="right"/>
    </xf>
    <xf numFmtId="219" fontId="33" fillId="0" borderId="0" applyFont="0" applyFill="0" applyBorder="0" applyProtection="0">
      <alignment horizontal="right"/>
    </xf>
    <xf numFmtId="207" fontId="33" fillId="0" borderId="0" applyFont="0" applyFill="0" applyBorder="0" applyProtection="0">
      <alignment horizontal="right"/>
    </xf>
    <xf numFmtId="220" fontId="73" fillId="0" borderId="0" applyFont="0" applyFill="0" applyProtection="0">
      <alignment horizontal="right"/>
    </xf>
    <xf numFmtId="220" fontId="33" fillId="0" borderId="0" applyFont="0" applyFill="0" applyBorder="0" applyProtection="0">
      <alignment horizontal="right"/>
    </xf>
    <xf numFmtId="220" fontId="73" fillId="0" borderId="0" applyFont="0" applyFill="0" applyProtection="0">
      <alignment horizontal="right"/>
    </xf>
    <xf numFmtId="220" fontId="73" fillId="0" borderId="0" applyFont="0" applyFill="0" applyProtection="0">
      <alignment horizontal="right"/>
    </xf>
    <xf numFmtId="0" fontId="33" fillId="0" borderId="0" applyFont="0" applyFill="0" applyProtection="0">
      <alignment horizontal="right"/>
    </xf>
    <xf numFmtId="220" fontId="73" fillId="0" borderId="0" applyFont="0" applyFill="0" applyProtection="0">
      <alignment horizontal="right"/>
    </xf>
    <xf numFmtId="220" fontId="73" fillId="0" borderId="0" applyFont="0" applyFill="0" applyProtection="0">
      <alignment horizontal="right"/>
    </xf>
    <xf numFmtId="0" fontId="33" fillId="0" borderId="0" applyFont="0" applyFill="0" applyProtection="0">
      <alignment horizontal="right"/>
    </xf>
    <xf numFmtId="220" fontId="33" fillId="0" borderId="0" applyFont="0" applyFill="0" applyBorder="0" applyProtection="0">
      <alignment horizontal="right"/>
    </xf>
    <xf numFmtId="0" fontId="33" fillId="2" borderId="0"/>
    <xf numFmtId="0" fontId="33" fillId="2" borderId="0"/>
    <xf numFmtId="0" fontId="33" fillId="2" borderId="0"/>
    <xf numFmtId="0" fontId="74" fillId="76" borderId="0">
      <alignment vertical="center" wrapText="1"/>
    </xf>
    <xf numFmtId="0" fontId="74" fillId="76" borderId="0">
      <alignment vertical="center" wrapText="1"/>
    </xf>
    <xf numFmtId="0" fontId="74" fillId="76" borderId="0">
      <alignment vertical="center" wrapText="1"/>
    </xf>
    <xf numFmtId="0" fontId="33" fillId="2" borderId="0"/>
    <xf numFmtId="0" fontId="33" fillId="2" borderId="0"/>
    <xf numFmtId="0" fontId="18" fillId="2" borderId="0"/>
    <xf numFmtId="0" fontId="18" fillId="2" borderId="0"/>
    <xf numFmtId="0" fontId="18" fillId="2" borderId="0"/>
    <xf numFmtId="0" fontId="74" fillId="76" borderId="0">
      <alignment vertical="center" wrapText="1"/>
    </xf>
    <xf numFmtId="0" fontId="74" fillId="76" borderId="0">
      <alignment vertical="center" wrapText="1"/>
    </xf>
    <xf numFmtId="0" fontId="74" fillId="76" borderId="0">
      <alignment vertical="center" wrapText="1"/>
    </xf>
    <xf numFmtId="0" fontId="18" fillId="2" borderId="0"/>
    <xf numFmtId="0" fontId="18" fillId="2" borderId="0"/>
    <xf numFmtId="0" fontId="76" fillId="2" borderId="0"/>
    <xf numFmtId="0" fontId="76" fillId="2" borderId="0"/>
    <xf numFmtId="0" fontId="76" fillId="2" borderId="0"/>
    <xf numFmtId="0" fontId="77" fillId="76" borderId="0">
      <alignment vertical="center" wrapText="1"/>
    </xf>
    <xf numFmtId="0" fontId="77" fillId="76" borderId="0">
      <alignment vertical="center" wrapText="1"/>
    </xf>
    <xf numFmtId="0" fontId="77" fillId="76" borderId="0">
      <alignment vertical="center" wrapText="1"/>
    </xf>
    <xf numFmtId="0" fontId="76" fillId="2" borderId="0"/>
    <xf numFmtId="0" fontId="76" fillId="2" borderId="0"/>
    <xf numFmtId="0" fontId="33" fillId="2" borderId="0"/>
    <xf numFmtId="0" fontId="33" fillId="2" borderId="0"/>
    <xf numFmtId="0" fontId="33" fillId="2" borderId="0"/>
    <xf numFmtId="0" fontId="74" fillId="76" borderId="0">
      <alignment vertical="center" wrapText="1"/>
    </xf>
    <xf numFmtId="0" fontId="74" fillId="76" borderId="0">
      <alignment vertical="center" wrapText="1"/>
    </xf>
    <xf numFmtId="0" fontId="74" fillId="76" borderId="0">
      <alignment vertical="center" wrapText="1"/>
    </xf>
    <xf numFmtId="0" fontId="33" fillId="2" borderId="0"/>
    <xf numFmtId="0" fontId="33" fillId="2" borderId="0"/>
    <xf numFmtId="0" fontId="66" fillId="2" borderId="0"/>
    <xf numFmtId="0" fontId="66" fillId="2" borderId="0"/>
    <xf numFmtId="0" fontId="66" fillId="2" borderId="0"/>
    <xf numFmtId="0" fontId="80" fillId="76" borderId="0">
      <alignment vertical="center" wrapText="1"/>
    </xf>
    <xf numFmtId="0" fontId="80" fillId="76" borderId="0">
      <alignment vertical="center" wrapText="1"/>
    </xf>
    <xf numFmtId="0" fontId="80" fillId="76" borderId="0">
      <alignment vertical="center" wrapText="1"/>
    </xf>
    <xf numFmtId="0" fontId="66" fillId="2" borderId="0"/>
    <xf numFmtId="0" fontId="66" fillId="2" borderId="0"/>
    <xf numFmtId="0" fontId="6" fillId="2" borderId="0"/>
    <xf numFmtId="0" fontId="6" fillId="2" borderId="0"/>
    <xf numFmtId="0" fontId="6" fillId="2" borderId="0"/>
    <xf numFmtId="0" fontId="81" fillId="76" borderId="0">
      <alignment vertical="center" wrapText="1"/>
    </xf>
    <xf numFmtId="0" fontId="81" fillId="76" borderId="0">
      <alignment vertical="center" wrapText="1"/>
    </xf>
    <xf numFmtId="0" fontId="81" fillId="76" borderId="0">
      <alignment vertical="center" wrapText="1"/>
    </xf>
    <xf numFmtId="0" fontId="6" fillId="2" borderId="0"/>
    <xf numFmtId="0" fontId="6" fillId="2" borderId="0"/>
    <xf numFmtId="0" fontId="8" fillId="2" borderId="0"/>
    <xf numFmtId="0" fontId="8" fillId="2" borderId="0"/>
    <xf numFmtId="0" fontId="8" fillId="2" borderId="0"/>
    <xf numFmtId="0" fontId="82" fillId="76" borderId="0">
      <alignment vertical="center" wrapText="1"/>
    </xf>
    <xf numFmtId="0" fontId="82" fillId="76" borderId="0">
      <alignment vertical="center" wrapText="1"/>
    </xf>
    <xf numFmtId="0" fontId="82" fillId="76" borderId="0">
      <alignment vertical="center" wrapText="1"/>
    </xf>
    <xf numFmtId="0" fontId="8" fillId="2" borderId="0"/>
    <xf numFmtId="0" fontId="8" fillId="2" borderId="0"/>
    <xf numFmtId="0" fontId="86" fillId="0" borderId="0" applyNumberFormat="0" applyFill="0" applyBorder="0" applyProtection="0">
      <alignment vertical="top"/>
    </xf>
    <xf numFmtId="216" fontId="86" fillId="0" borderId="0" applyFill="0" applyProtection="0">
      <alignment vertical="top"/>
    </xf>
    <xf numFmtId="0" fontId="86" fillId="0" borderId="0" applyNumberFormat="0" applyFill="0" applyBorder="0" applyProtection="0">
      <alignment vertical="top"/>
    </xf>
    <xf numFmtId="216" fontId="86" fillId="0" borderId="0" applyFill="0" applyProtection="0">
      <alignment vertical="top"/>
    </xf>
    <xf numFmtId="216" fontId="86" fillId="0" borderId="0" applyFill="0" applyProtection="0">
      <alignment vertical="top"/>
    </xf>
    <xf numFmtId="216" fontId="86" fillId="0" borderId="0" applyFill="0" applyProtection="0">
      <alignment vertical="top"/>
    </xf>
    <xf numFmtId="216" fontId="86" fillId="0" borderId="0" applyFill="0" applyProtection="0">
      <alignment vertical="top"/>
    </xf>
    <xf numFmtId="216" fontId="86" fillId="0" borderId="0" applyFill="0" applyProtection="0">
      <alignment vertical="top"/>
    </xf>
    <xf numFmtId="216" fontId="86" fillId="0" borderId="0" applyFill="0" applyProtection="0">
      <alignment vertical="top"/>
    </xf>
    <xf numFmtId="0" fontId="86" fillId="0" borderId="0" applyNumberFormat="0" applyFill="0" applyBorder="0" applyProtection="0">
      <alignment vertical="top"/>
    </xf>
    <xf numFmtId="0" fontId="87" fillId="0" borderId="47" applyNumberFormat="0" applyFill="0" applyAlignment="0" applyProtection="0"/>
    <xf numFmtId="216" fontId="87" fillId="0" borderId="47" applyFill="0" applyAlignment="0" applyProtection="0"/>
    <xf numFmtId="0" fontId="87" fillId="0" borderId="47" applyNumberFormat="0" applyFill="0" applyAlignment="0" applyProtection="0"/>
    <xf numFmtId="216" fontId="87" fillId="0" borderId="47" applyFill="0" applyAlignment="0" applyProtection="0"/>
    <xf numFmtId="216" fontId="87" fillId="0" borderId="47" applyFill="0" applyAlignment="0" applyProtection="0"/>
    <xf numFmtId="216" fontId="87" fillId="0" borderId="47" applyFill="0" applyAlignment="0" applyProtection="0"/>
    <xf numFmtId="216" fontId="87" fillId="0" borderId="47" applyFill="0" applyAlignment="0" applyProtection="0"/>
    <xf numFmtId="216" fontId="87" fillId="0" borderId="47" applyFill="0" applyAlignment="0" applyProtection="0"/>
    <xf numFmtId="216" fontId="87" fillId="0" borderId="47" applyFill="0" applyAlignment="0" applyProtection="0"/>
    <xf numFmtId="0" fontId="87" fillId="0" borderId="47" applyNumberFormat="0" applyFill="0" applyAlignment="0" applyProtection="0"/>
    <xf numFmtId="0" fontId="88" fillId="0" borderId="48" applyNumberFormat="0" applyFill="0" applyProtection="0">
      <alignment horizontal="center"/>
    </xf>
    <xf numFmtId="216" fontId="88" fillId="0" borderId="48" applyFill="0" applyProtection="0">
      <alignment horizontal="center"/>
    </xf>
    <xf numFmtId="0" fontId="88" fillId="0" borderId="48" applyNumberFormat="0" applyFill="0" applyProtection="0">
      <alignment horizontal="center"/>
    </xf>
    <xf numFmtId="216" fontId="88" fillId="0" borderId="48" applyFill="0" applyProtection="0">
      <alignment horizontal="center"/>
    </xf>
    <xf numFmtId="216" fontId="88" fillId="0" borderId="48" applyFill="0" applyProtection="0">
      <alignment horizontal="center"/>
    </xf>
    <xf numFmtId="216" fontId="88" fillId="0" borderId="48" applyFill="0" applyProtection="0">
      <alignment horizontal="center"/>
    </xf>
    <xf numFmtId="216" fontId="88" fillId="0" borderId="48" applyFill="0" applyProtection="0">
      <alignment horizontal="center"/>
    </xf>
    <xf numFmtId="216" fontId="88" fillId="0" borderId="48" applyFill="0" applyProtection="0">
      <alignment horizontal="center"/>
    </xf>
    <xf numFmtId="216" fontId="88" fillId="0" borderId="48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0" applyNumberFormat="0" applyFill="0" applyBorder="0" applyProtection="0">
      <alignment horizontal="left"/>
    </xf>
    <xf numFmtId="216" fontId="88" fillId="0" borderId="0" applyFill="0" applyProtection="0">
      <alignment horizontal="left"/>
    </xf>
    <xf numFmtId="0" fontId="88" fillId="0" borderId="0" applyNumberFormat="0" applyFill="0" applyBorder="0" applyProtection="0">
      <alignment horizontal="left"/>
    </xf>
    <xf numFmtId="216" fontId="88" fillId="0" borderId="0" applyFill="0" applyProtection="0">
      <alignment horizontal="left"/>
    </xf>
    <xf numFmtId="216" fontId="88" fillId="0" borderId="0" applyFill="0" applyProtection="0">
      <alignment horizontal="left"/>
    </xf>
    <xf numFmtId="216" fontId="88" fillId="0" borderId="0" applyFill="0" applyProtection="0">
      <alignment horizontal="left"/>
    </xf>
    <xf numFmtId="216" fontId="88" fillId="0" borderId="0" applyFill="0" applyProtection="0">
      <alignment horizontal="left"/>
    </xf>
    <xf numFmtId="216" fontId="88" fillId="0" borderId="0" applyFill="0" applyProtection="0">
      <alignment horizontal="left"/>
    </xf>
    <xf numFmtId="216" fontId="88" fillId="0" borderId="0" applyFill="0" applyProtection="0">
      <alignment horizontal="left"/>
    </xf>
    <xf numFmtId="0" fontId="88" fillId="0" borderId="0" applyNumberFormat="0" applyFill="0" applyBorder="0" applyProtection="0">
      <alignment horizontal="left"/>
    </xf>
    <xf numFmtId="0" fontId="89" fillId="0" borderId="0" applyNumberFormat="0" applyFill="0" applyBorder="0" applyProtection="0">
      <alignment horizontal="centerContinuous"/>
    </xf>
    <xf numFmtId="216" fontId="90" fillId="0" borderId="0" applyFill="0" applyProtection="0">
      <alignment horizontal="center"/>
    </xf>
    <xf numFmtId="0" fontId="89" fillId="0" borderId="0" applyNumberFormat="0" applyFill="0" applyBorder="0" applyProtection="0">
      <alignment horizontal="centerContinuous"/>
    </xf>
    <xf numFmtId="216" fontId="90" fillId="0" borderId="0" applyFill="0" applyProtection="0">
      <alignment horizontal="center"/>
    </xf>
    <xf numFmtId="216" fontId="90" fillId="0" borderId="0" applyFill="0" applyProtection="0">
      <alignment horizontal="center"/>
    </xf>
    <xf numFmtId="0" fontId="33" fillId="0" borderId="0" applyFill="0" applyProtection="0">
      <alignment horizontal="center"/>
    </xf>
    <xf numFmtId="216" fontId="90" fillId="0" borderId="0" applyFill="0" applyProtection="0">
      <alignment horizontal="center"/>
    </xf>
    <xf numFmtId="216" fontId="90" fillId="0" borderId="0" applyFill="0" applyProtection="0">
      <alignment horizontal="center"/>
    </xf>
    <xf numFmtId="0" fontId="33" fillId="0" borderId="0" applyFill="0" applyProtection="0">
      <alignment horizontal="center"/>
    </xf>
    <xf numFmtId="0" fontId="89" fillId="0" borderId="0" applyNumberFormat="0" applyFill="0" applyBorder="0" applyProtection="0">
      <alignment horizontal="centerContinuous"/>
    </xf>
    <xf numFmtId="0" fontId="91" fillId="0" borderId="0"/>
    <xf numFmtId="0" fontId="71" fillId="0" borderId="0" applyNumberFormat="0" applyFill="0" applyBorder="0" applyAlignment="0" applyProtection="0"/>
    <xf numFmtId="0" fontId="71" fillId="0" borderId="0" applyNumberFormat="0" applyFill="0" applyAlignment="0" applyProtection="0"/>
    <xf numFmtId="216" fontId="71" fillId="0" borderId="0" applyFill="0" applyAlignment="0" applyProtection="0"/>
    <xf numFmtId="0" fontId="71" fillId="0" borderId="0" applyNumberFormat="0" applyFill="0" applyAlignment="0" applyProtection="0"/>
    <xf numFmtId="216" fontId="71" fillId="0" borderId="0" applyFill="0" applyAlignment="0" applyProtection="0"/>
    <xf numFmtId="0" fontId="92" fillId="0" borderId="0"/>
    <xf numFmtId="221" fontId="93" fillId="0" borderId="49">
      <alignment horizontal="centerContinuous"/>
    </xf>
    <xf numFmtId="221" fontId="93" fillId="0" borderId="49">
      <alignment horizontal="center"/>
    </xf>
    <xf numFmtId="222" fontId="94" fillId="0" borderId="0">
      <alignment horizontal="left"/>
    </xf>
    <xf numFmtId="223" fontId="95" fillId="0" borderId="0">
      <alignment horizontal="left"/>
    </xf>
    <xf numFmtId="0" fontId="87" fillId="77" borderId="0" applyNumberFormat="0" applyBorder="0" applyAlignment="0" applyProtection="0"/>
    <xf numFmtId="0" fontId="87" fillId="78" borderId="0" applyNumberFormat="0" applyBorder="0" applyAlignment="0" applyProtection="0"/>
    <xf numFmtId="0" fontId="87" fillId="68" borderId="0" applyNumberFormat="0" applyBorder="0" applyAlignment="0" applyProtection="0"/>
    <xf numFmtId="0" fontId="87" fillId="63" borderId="0" applyNumberFormat="0" applyBorder="0" applyAlignment="0" applyProtection="0"/>
    <xf numFmtId="0" fontId="87" fillId="79" borderId="0" applyNumberFormat="0" applyBorder="0" applyAlignment="0" applyProtection="0"/>
    <xf numFmtId="0" fontId="87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7" fillId="80" borderId="0" applyNumberFormat="0" applyBorder="0" applyAlignment="0" applyProtection="0"/>
    <xf numFmtId="0" fontId="87" fillId="81" borderId="0" applyNumberFormat="0" applyBorder="0" applyAlignment="0" applyProtection="0"/>
    <xf numFmtId="0" fontId="87" fillId="82" borderId="0" applyNumberFormat="0" applyBorder="0" applyAlignment="0" applyProtection="0"/>
    <xf numFmtId="0" fontId="87" fillId="63" borderId="0" applyNumberFormat="0" applyBorder="0" applyAlignment="0" applyProtection="0"/>
    <xf numFmtId="0" fontId="87" fillId="80" borderId="0" applyNumberFormat="0" applyBorder="0" applyAlignment="0" applyProtection="0"/>
    <xf numFmtId="0" fontId="87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96" fillId="45" borderId="0" applyNumberFormat="0" applyBorder="0" applyAlignment="0" applyProtection="0"/>
    <xf numFmtId="0" fontId="96" fillId="81" borderId="0" applyNumberFormat="0" applyBorder="0" applyAlignment="0" applyProtection="0"/>
    <xf numFmtId="0" fontId="96" fillId="82" borderId="0" applyNumberFormat="0" applyBorder="0" applyAlignment="0" applyProtection="0"/>
    <xf numFmtId="0" fontId="96" fillId="54" borderId="0" applyNumberFormat="0" applyBorder="0" applyAlignment="0" applyProtection="0"/>
    <xf numFmtId="0" fontId="96" fillId="83" borderId="0" applyNumberFormat="0" applyBorder="0" applyAlignment="0" applyProtection="0"/>
    <xf numFmtId="0" fontId="96" fillId="59" borderId="0" applyNumberFormat="0" applyBorder="0" applyAlignment="0" applyProtection="0"/>
    <xf numFmtId="0" fontId="91" fillId="0" borderId="0">
      <protection locked="0"/>
    </xf>
    <xf numFmtId="0" fontId="97" fillId="0" borderId="0">
      <alignment horizontal="center" wrapText="1"/>
      <protection locked="0"/>
    </xf>
    <xf numFmtId="224" fontId="3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5" fillId="0" borderId="0" applyFont="0" applyFill="0" applyBorder="0" applyAlignment="0" applyProtection="0">
      <alignment horizontal="right"/>
    </xf>
    <xf numFmtId="0" fontId="33" fillId="0" borderId="0"/>
    <xf numFmtId="0" fontId="98" fillId="46" borderId="50" applyNumberFormat="0" applyAlignment="0" applyProtection="0"/>
    <xf numFmtId="0" fontId="99" fillId="0" borderId="0"/>
    <xf numFmtId="0" fontId="100" fillId="0" borderId="27" applyNumberFormat="0" applyFill="0" applyAlignment="0" applyProtection="0"/>
    <xf numFmtId="225" fontId="101" fillId="0" borderId="0"/>
    <xf numFmtId="225" fontId="101" fillId="0" borderId="0"/>
    <xf numFmtId="225" fontId="101" fillId="0" borderId="0"/>
    <xf numFmtId="225" fontId="101" fillId="0" borderId="0"/>
    <xf numFmtId="225" fontId="101" fillId="0" borderId="0"/>
    <xf numFmtId="225" fontId="101" fillId="0" borderId="0"/>
    <xf numFmtId="225" fontId="101" fillId="0" borderId="0"/>
    <xf numFmtId="225" fontId="101" fillId="0" borderId="0"/>
    <xf numFmtId="226" fontId="3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227" fontId="33" fillId="0" borderId="0" applyFont="0" applyFill="0" applyBorder="0" applyAlignment="0" applyProtection="0"/>
    <xf numFmtId="227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48" borderId="51" applyNumberFormat="0" applyFont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3" fillId="0" borderId="0" applyFont="0" applyFill="0" applyBorder="0" applyAlignment="0" applyProtection="0"/>
    <xf numFmtId="14" fontId="33" fillId="0" borderId="52" applyFill="0" applyBorder="0"/>
    <xf numFmtId="228" fontId="3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65" fillId="47" borderId="50" applyNumberFormat="0" applyAlignment="0" applyProtection="0"/>
    <xf numFmtId="229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1" fontId="33" fillId="0" borderId="0" applyFont="0" applyFill="0" applyBorder="0" applyAlignment="0" applyProtection="0"/>
    <xf numFmtId="231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73" fillId="0" borderId="0" applyFont="0" applyFill="0" applyAlignment="0" applyProtection="0"/>
    <xf numFmtId="3" fontId="73" fillId="0" borderId="0" applyFont="0" applyFill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232" fontId="103" fillId="0" borderId="0" applyNumberFormat="0" applyFill="0" applyBorder="0" applyProtection="0">
      <alignment horizontal="right"/>
    </xf>
    <xf numFmtId="0" fontId="2" fillId="0" borderId="53" applyNumberFormat="0" applyAlignment="0" applyProtection="0">
      <alignment horizontal="left" vertical="center"/>
    </xf>
    <xf numFmtId="0" fontId="2" fillId="0" borderId="54">
      <alignment horizontal="left"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10" fontId="8" fillId="62" borderId="15" applyNumberFormat="0" applyBorder="0" applyAlignment="0" applyProtection="0"/>
    <xf numFmtId="10" fontId="8" fillId="62" borderId="15" applyNumberFormat="0" applyBorder="0" applyAlignment="0" applyProtection="0"/>
    <xf numFmtId="10" fontId="8" fillId="62" borderId="15" applyNumberFormat="0" applyBorder="0" applyAlignment="0" applyProtection="0"/>
    <xf numFmtId="10" fontId="8" fillId="62" borderId="15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33" fontId="106" fillId="84" borderId="0"/>
    <xf numFmtId="0" fontId="107" fillId="78" borderId="0" applyNumberFormat="0" applyBorder="0" applyAlignment="0" applyProtection="0"/>
    <xf numFmtId="234" fontId="108" fillId="0" borderId="0"/>
    <xf numFmtId="233" fontId="33" fillId="85" borderId="0"/>
    <xf numFmtId="0" fontId="33" fillId="86" borderId="0" applyNumberFormat="0" applyFont="0" applyBorder="0" applyAlignment="0"/>
    <xf numFmtId="235" fontId="33" fillId="87" borderId="55" applyNumberFormat="0" applyFont="0" applyBorder="0" applyAlignment="0"/>
    <xf numFmtId="216" fontId="73" fillId="88" borderId="0" applyFont="0" applyAlignment="0"/>
    <xf numFmtId="40" fontId="7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18"/>
    <xf numFmtId="236" fontId="33" fillId="0" borderId="56" applyBorder="0" applyAlignment="0" applyProtection="0">
      <alignment horizontal="center"/>
    </xf>
    <xf numFmtId="0" fontId="109" fillId="74" borderId="0" applyNumberFormat="0" applyBorder="0" applyAlignment="0" applyProtection="0"/>
    <xf numFmtId="227" fontId="110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11" fillId="0" borderId="0"/>
    <xf numFmtId="0" fontId="112" fillId="0" borderId="0"/>
    <xf numFmtId="237" fontId="3" fillId="0" borderId="0" applyFont="0" applyFill="0" applyBorder="0" applyAlignment="0" applyProtection="0">
      <alignment vertical="center"/>
    </xf>
    <xf numFmtId="3" fontId="3" fillId="0" borderId="0" applyBorder="0"/>
    <xf numFmtId="165" fontId="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14" fontId="97" fillId="0" borderId="0">
      <alignment horizontal="center" wrapText="1"/>
      <protection locked="0"/>
    </xf>
    <xf numFmtId="193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91" fontId="3" fillId="0" borderId="0" applyFont="0" applyFill="0" applyBorder="0" applyAlignment="0" applyProtection="0">
      <alignment horizontal="right" vertical="center"/>
    </xf>
    <xf numFmtId="191" fontId="3" fillId="0" borderId="0" applyFont="0" applyFill="0" applyBorder="0" applyAlignment="0" applyProtection="0">
      <alignment horizontal="right" vertic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33" fillId="0" borderId="18">
      <alignment horizontal="center"/>
    </xf>
    <xf numFmtId="3" fontId="72" fillId="0" borderId="0" applyFont="0" applyFill="0" applyBorder="0" applyAlignment="0" applyProtection="0"/>
    <xf numFmtId="0" fontId="72" fillId="89" borderId="0" applyNumberFormat="0" applyFont="0" applyBorder="0" applyAlignment="0" applyProtection="0"/>
    <xf numFmtId="238" fontId="33" fillId="0" borderId="0" applyFont="0" applyFill="0" applyBorder="0" applyAlignment="0" applyProtection="0"/>
    <xf numFmtId="49" fontId="3" fillId="0" borderId="0">
      <alignment horizontal="right"/>
    </xf>
    <xf numFmtId="4" fontId="113" fillId="74" borderId="57" applyNumberFormat="0" applyProtection="0">
      <alignment vertical="center"/>
    </xf>
    <xf numFmtId="4" fontId="114" fillId="90" borderId="57" applyNumberFormat="0" applyProtection="0">
      <alignment vertical="center"/>
    </xf>
    <xf numFmtId="4" fontId="113" fillId="90" borderId="57" applyNumberFormat="0" applyProtection="0">
      <alignment horizontal="left" vertical="center" indent="1"/>
    </xf>
    <xf numFmtId="0" fontId="113" fillId="90" borderId="57" applyNumberFormat="0" applyProtection="0">
      <alignment horizontal="left" vertical="top" indent="1"/>
    </xf>
    <xf numFmtId="4" fontId="113" fillId="91" borderId="0" applyNumberFormat="0" applyProtection="0">
      <alignment horizontal="left" vertical="center" indent="1"/>
    </xf>
    <xf numFmtId="4" fontId="115" fillId="78" borderId="57" applyNumberFormat="0" applyProtection="0">
      <alignment horizontal="right" vertical="center"/>
    </xf>
    <xf numFmtId="4" fontId="115" fillId="81" borderId="57" applyNumberFormat="0" applyProtection="0">
      <alignment horizontal="right" vertical="center"/>
    </xf>
    <xf numFmtId="4" fontId="115" fillId="55" borderId="57" applyNumberFormat="0" applyProtection="0">
      <alignment horizontal="right" vertical="center"/>
    </xf>
    <xf numFmtId="4" fontId="115" fillId="50" borderId="57" applyNumberFormat="0" applyProtection="0">
      <alignment horizontal="right" vertical="center"/>
    </xf>
    <xf numFmtId="4" fontId="115" fillId="59" borderId="57" applyNumberFormat="0" applyProtection="0">
      <alignment horizontal="right" vertical="center"/>
    </xf>
    <xf numFmtId="4" fontId="115" fillId="92" borderId="57" applyNumberFormat="0" applyProtection="0">
      <alignment horizontal="right" vertical="center"/>
    </xf>
    <xf numFmtId="4" fontId="115" fillId="93" borderId="57" applyNumberFormat="0" applyProtection="0">
      <alignment horizontal="right" vertical="center"/>
    </xf>
    <xf numFmtId="4" fontId="115" fillId="94" borderId="57" applyNumberFormat="0" applyProtection="0">
      <alignment horizontal="right" vertical="center"/>
    </xf>
    <xf numFmtId="4" fontId="115" fillId="82" borderId="57" applyNumberFormat="0" applyProtection="0">
      <alignment horizontal="right" vertical="center"/>
    </xf>
    <xf numFmtId="4" fontId="113" fillId="95" borderId="58" applyNumberFormat="0" applyProtection="0">
      <alignment horizontal="left" vertical="center" indent="1"/>
    </xf>
    <xf numFmtId="4" fontId="115" fillId="96" borderId="0" applyNumberFormat="0" applyProtection="0">
      <alignment horizontal="left" vertical="center" indent="1"/>
    </xf>
    <xf numFmtId="4" fontId="116" fillId="97" borderId="0" applyNumberFormat="0" applyProtection="0">
      <alignment horizontal="left" vertical="center" indent="1"/>
    </xf>
    <xf numFmtId="4" fontId="115" fillId="98" borderId="57" applyNumberFormat="0" applyProtection="0">
      <alignment horizontal="right" vertical="center"/>
    </xf>
    <xf numFmtId="4" fontId="115" fillId="96" borderId="0" applyNumberFormat="0" applyProtection="0">
      <alignment horizontal="left" vertical="center" indent="1"/>
    </xf>
    <xf numFmtId="4" fontId="115" fillId="91" borderId="0" applyNumberFormat="0" applyProtection="0">
      <alignment horizontal="left" vertical="center" indent="1"/>
    </xf>
    <xf numFmtId="0" fontId="33" fillId="97" borderId="57" applyNumberFormat="0" applyProtection="0">
      <alignment horizontal="left" vertical="center" indent="1"/>
    </xf>
    <xf numFmtId="0" fontId="33" fillId="97" borderId="57" applyNumberFormat="0" applyProtection="0">
      <alignment horizontal="left" vertical="top" indent="1"/>
    </xf>
    <xf numFmtId="0" fontId="33" fillId="91" borderId="57" applyNumberFormat="0" applyProtection="0">
      <alignment horizontal="left" vertical="center" indent="1"/>
    </xf>
    <xf numFmtId="0" fontId="33" fillId="91" borderId="57" applyNumberFormat="0" applyProtection="0">
      <alignment horizontal="left" vertical="top" indent="1"/>
    </xf>
    <xf numFmtId="0" fontId="33" fillId="73" borderId="57" applyNumberFormat="0" applyProtection="0">
      <alignment horizontal="left" vertical="center" indent="1"/>
    </xf>
    <xf numFmtId="0" fontId="33" fillId="73" borderId="57" applyNumberFormat="0" applyProtection="0">
      <alignment horizontal="left" vertical="top" indent="1"/>
    </xf>
    <xf numFmtId="0" fontId="33" fillId="12" borderId="57" applyNumberFormat="0" applyProtection="0">
      <alignment horizontal="left" vertical="center" indent="1"/>
    </xf>
    <xf numFmtId="0" fontId="33" fillId="12" borderId="57" applyNumberFormat="0" applyProtection="0">
      <alignment horizontal="left" vertical="top" indent="1"/>
    </xf>
    <xf numFmtId="4" fontId="115" fillId="62" borderId="57" applyNumberFormat="0" applyProtection="0">
      <alignment vertical="center"/>
    </xf>
    <xf numFmtId="4" fontId="117" fillId="62" borderId="57" applyNumberFormat="0" applyProtection="0">
      <alignment vertical="center"/>
    </xf>
    <xf numFmtId="4" fontId="115" fillId="62" borderId="57" applyNumberFormat="0" applyProtection="0">
      <alignment horizontal="left" vertical="center" indent="1"/>
    </xf>
    <xf numFmtId="0" fontId="115" fillId="62" borderId="57" applyNumberFormat="0" applyProtection="0">
      <alignment horizontal="left" vertical="top" indent="1"/>
    </xf>
    <xf numFmtId="4" fontId="115" fillId="96" borderId="57" applyNumberFormat="0" applyProtection="0">
      <alignment horizontal="right" vertical="center"/>
    </xf>
    <xf numFmtId="4" fontId="117" fillId="96" borderId="57" applyNumberFormat="0" applyProtection="0">
      <alignment horizontal="right" vertical="center"/>
    </xf>
    <xf numFmtId="4" fontId="115" fillId="98" borderId="57" applyNumberFormat="0" applyProtection="0">
      <alignment horizontal="left" vertical="center" indent="1"/>
    </xf>
    <xf numFmtId="0" fontId="115" fillId="91" borderId="57" applyNumberFormat="0" applyProtection="0">
      <alignment horizontal="left" vertical="top" indent="1"/>
    </xf>
    <xf numFmtId="4" fontId="118" fillId="84" borderId="0" applyNumberFormat="0" applyProtection="0">
      <alignment horizontal="left" vertical="center" indent="1"/>
    </xf>
    <xf numFmtId="4" fontId="119" fillId="96" borderId="57" applyNumberFormat="0" applyProtection="0">
      <alignment horizontal="right" vertical="center"/>
    </xf>
    <xf numFmtId="0" fontId="33" fillId="0" borderId="0" applyNumberFormat="0" applyFont="0" applyFill="0" applyBorder="0" applyAlignment="0" applyProtection="0"/>
    <xf numFmtId="0" fontId="120" fillId="68" borderId="0" applyNumberFormat="0" applyBorder="0" applyAlignment="0" applyProtection="0"/>
    <xf numFmtId="49" fontId="121" fillId="99" borderId="59"/>
    <xf numFmtId="49" fontId="121" fillId="99" borderId="0"/>
    <xf numFmtId="0" fontId="107" fillId="70" borderId="59">
      <protection locked="0"/>
    </xf>
    <xf numFmtId="0" fontId="107" fillId="99" borderId="0"/>
    <xf numFmtId="0" fontId="122" fillId="46" borderId="19" applyNumberFormat="0" applyAlignment="0" applyProtection="0"/>
    <xf numFmtId="3" fontId="8" fillId="0" borderId="0"/>
    <xf numFmtId="0" fontId="91" fillId="0" borderId="0" applyFill="0"/>
    <xf numFmtId="4" fontId="123" fillId="0" borderId="0"/>
    <xf numFmtId="4" fontId="93" fillId="0" borderId="0">
      <alignment horizontal="center"/>
    </xf>
    <xf numFmtId="0" fontId="33" fillId="0" borderId="0"/>
    <xf numFmtId="3" fontId="3" fillId="0" borderId="0"/>
    <xf numFmtId="0" fontId="124" fillId="0" borderId="0"/>
    <xf numFmtId="0" fontId="33" fillId="0" borderId="0"/>
    <xf numFmtId="4" fontId="125" fillId="0" borderId="60" applyFill="0" applyProtection="0"/>
    <xf numFmtId="3" fontId="6" fillId="0" borderId="0" applyNumberFormat="0"/>
    <xf numFmtId="0" fontId="33" fillId="0" borderId="0"/>
    <xf numFmtId="0" fontId="5" fillId="0" borderId="0" applyNumberFormat="0" applyFont="0" applyBorder="0" applyAlignment="0"/>
    <xf numFmtId="4" fontId="126" fillId="0" borderId="0">
      <alignment horizontal="left"/>
    </xf>
    <xf numFmtId="0" fontId="64" fillId="0" borderId="0" applyNumberFormat="0" applyFill="0" applyBorder="0" applyAlignment="0" applyProtection="0"/>
    <xf numFmtId="0" fontId="33" fillId="0" borderId="49" applyFill="0" applyAlignment="0" applyProtection="0"/>
    <xf numFmtId="3" fontId="127" fillId="0" borderId="0"/>
    <xf numFmtId="0" fontId="128" fillId="0" borderId="0" applyNumberFormat="0" applyFill="0" applyBorder="0" applyAlignment="0" applyProtection="0"/>
    <xf numFmtId="0" fontId="129" fillId="0" borderId="61" applyNumberFormat="0" applyFill="0" applyAlignment="0" applyProtection="0"/>
    <xf numFmtId="0" fontId="130" fillId="0" borderId="62" applyNumberFormat="0" applyFill="0" applyAlignment="0" applyProtection="0"/>
    <xf numFmtId="0" fontId="131" fillId="0" borderId="63" applyNumberFormat="0" applyFill="0" applyAlignment="0" applyProtection="0"/>
    <xf numFmtId="0" fontId="131" fillId="0" borderId="0" applyNumberFormat="0" applyFill="0" applyBorder="0" applyAlignment="0" applyProtection="0"/>
    <xf numFmtId="0" fontId="6" fillId="0" borderId="54">
      <alignment horizontal="right" wrapText="1"/>
    </xf>
    <xf numFmtId="3" fontId="6" fillId="0" borderId="49" applyNumberFormat="0"/>
    <xf numFmtId="0" fontId="132" fillId="52" borderId="64" applyNumberFormat="0" applyAlignment="0" applyProtection="0"/>
    <xf numFmtId="239" fontId="33" fillId="0" borderId="0" applyBorder="0" applyProtection="0"/>
    <xf numFmtId="4" fontId="93" fillId="0" borderId="0"/>
    <xf numFmtId="239" fontId="33" fillId="0" borderId="0" applyBorder="0"/>
    <xf numFmtId="0" fontId="33" fillId="0" borderId="0"/>
    <xf numFmtId="0" fontId="133" fillId="0" borderId="0" applyNumberFormat="0" applyFont="0" applyFill="0" applyBorder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240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0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165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40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240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240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40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240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40" fontId="3" fillId="0" borderId="0" applyFont="0" applyFill="0" applyBorder="0" applyAlignment="0" applyProtection="0">
      <alignment vertical="center"/>
    </xf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NumberFormat="0" applyAlignment="0">
      <alignment vertical="center"/>
    </xf>
    <xf numFmtId="164" fontId="33" fillId="0" borderId="0" applyFont="0" applyFill="0" applyBorder="0" applyAlignment="0" applyProtection="0"/>
    <xf numFmtId="0" fontId="3" fillId="69" borderId="0" applyNumberFormat="0" applyAlignment="0">
      <alignment vertical="center"/>
    </xf>
    <xf numFmtId="0" fontId="3" fillId="69" borderId="0" applyNumberFormat="0" applyAlignment="0">
      <alignment vertical="center"/>
    </xf>
    <xf numFmtId="0" fontId="3" fillId="0" borderId="25" applyNumberFormat="0" applyAlignment="0">
      <alignment vertical="center"/>
    </xf>
    <xf numFmtId="0" fontId="2" fillId="0" borderId="0" applyNumberFormat="0" applyFill="0" applyBorder="0" applyAlignment="0" applyProtection="0">
      <alignment horizontal="left" vertical="center"/>
    </xf>
    <xf numFmtId="0" fontId="6" fillId="12" borderId="0" applyNumberFormat="0">
      <alignment horizontal="center" vertical="top" wrapText="1"/>
    </xf>
    <xf numFmtId="186" fontId="3" fillId="0" borderId="0" applyFont="0" applyFill="0" applyBorder="0" applyAlignment="0" applyProtection="0">
      <alignment horizontal="right" vertical="center"/>
    </xf>
    <xf numFmtId="166" fontId="3" fillId="0" borderId="0" applyFont="0" applyFill="0" applyBorder="0" applyAlignment="0" applyProtection="0">
      <alignment vertical="center"/>
    </xf>
    <xf numFmtId="0" fontId="3" fillId="0" borderId="9" applyNumberFormat="0" applyAlignment="0">
      <alignment vertical="center"/>
      <protection locked="0"/>
    </xf>
    <xf numFmtId="0" fontId="3" fillId="0" borderId="10" applyNumberFormat="0" applyAlignment="0">
      <alignment vertical="center"/>
      <protection locked="0"/>
    </xf>
    <xf numFmtId="0" fontId="1" fillId="0" borderId="0"/>
    <xf numFmtId="43" fontId="1" fillId="0" borderId="0" applyFont="0" applyFill="0" applyBorder="0" applyAlignment="0" applyProtection="0"/>
    <xf numFmtId="0" fontId="3" fillId="0" borderId="2" applyNumberFormat="0" applyAlignment="0">
      <alignment vertical="center"/>
      <protection locked="0"/>
    </xf>
    <xf numFmtId="0" fontId="3" fillId="0" borderId="0">
      <alignment vertical="center"/>
    </xf>
    <xf numFmtId="9" fontId="1" fillId="0" borderId="0" applyFont="0" applyFill="0" applyBorder="0" applyAlignment="0" applyProtection="0"/>
    <xf numFmtId="0" fontId="7" fillId="0" borderId="0" applyFill="0" applyBorder="0" applyAlignment="0" applyProtection="0">
      <alignment vertical="center"/>
    </xf>
    <xf numFmtId="0" fontId="3" fillId="11" borderId="0" applyNumberFormat="0" applyFont="0" applyBorder="0" applyAlignment="0" applyProtection="0">
      <alignment vertical="center"/>
    </xf>
    <xf numFmtId="0" fontId="3" fillId="0" borderId="1" applyNumberFormat="0" applyAlignment="0">
      <alignment vertical="center"/>
      <protection locked="0"/>
    </xf>
    <xf numFmtId="184" fontId="3" fillId="0" borderId="0" applyFont="0" applyFill="0" applyBorder="0" applyAlignment="0" applyProtection="0">
      <alignment vertical="center"/>
    </xf>
    <xf numFmtId="165" fontId="3" fillId="3" borderId="2" applyNumberFormat="0" applyAlignment="0">
      <alignment vertical="center"/>
      <protection locked="0"/>
    </xf>
    <xf numFmtId="0" fontId="3" fillId="0" borderId="5" applyNumberFormat="0" applyAlignment="0">
      <alignment vertical="center"/>
    </xf>
    <xf numFmtId="0" fontId="3" fillId="4" borderId="0" applyNumberFormat="0" applyAlignment="0">
      <alignment vertical="center"/>
    </xf>
    <xf numFmtId="0" fontId="3" fillId="6" borderId="0" applyNumberFormat="0" applyAlignment="0">
      <alignment vertical="center"/>
    </xf>
    <xf numFmtId="0" fontId="3" fillId="7" borderId="0" applyNumberFormat="0" applyFont="0" applyBorder="0" applyAlignment="0" applyProtection="0">
      <alignment vertical="center"/>
    </xf>
    <xf numFmtId="0" fontId="11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185" fontId="3" fillId="0" borderId="0" applyFont="0" applyFill="0" applyBorder="0" applyAlignment="0" applyProtection="0">
      <alignment vertical="center"/>
    </xf>
    <xf numFmtId="165" fontId="3" fillId="0" borderId="4" applyNumberFormat="0" applyFont="0" applyFill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5" fontId="6" fillId="0" borderId="3" applyNumberFormat="0" applyFill="0" applyAlignment="0" applyProtection="0">
      <alignment vertical="center"/>
    </xf>
    <xf numFmtId="165" fontId="6" fillId="9" borderId="0" applyNumberFormat="0" applyAlignment="0" applyProtection="0">
      <alignment vertical="center"/>
    </xf>
  </cellStyleXfs>
  <cellXfs count="81">
    <xf numFmtId="0" fontId="0" fillId="0" borderId="0" xfId="0">
      <alignment vertical="center"/>
    </xf>
    <xf numFmtId="0" fontId="12" fillId="10" borderId="0" xfId="3">
      <alignment horizontal="center" vertical="top" wrapText="1"/>
    </xf>
    <xf numFmtId="184" fontId="0" fillId="0" borderId="0" xfId="37" applyFont="1">
      <alignment vertical="center"/>
    </xf>
    <xf numFmtId="0" fontId="6" fillId="0" borderId="0" xfId="42">
      <alignment horizontal="left" vertical="center" wrapText="1"/>
    </xf>
    <xf numFmtId="0" fontId="5" fillId="0" borderId="0" xfId="24">
      <alignment vertical="center"/>
    </xf>
    <xf numFmtId="165" fontId="3" fillId="0" borderId="1" xfId="34" applyNumberFormat="1">
      <alignment vertical="center"/>
      <protection locked="0"/>
    </xf>
    <xf numFmtId="165" fontId="3" fillId="0" borderId="5" xfId="28" applyNumberFormat="1">
      <alignment vertical="center"/>
    </xf>
    <xf numFmtId="165" fontId="3" fillId="0" borderId="2" xfId="29" applyNumberFormat="1">
      <alignment vertical="center"/>
      <protection locked="0"/>
    </xf>
    <xf numFmtId="165" fontId="3" fillId="4" borderId="0" xfId="31" applyNumberFormat="1">
      <alignment vertical="center"/>
    </xf>
    <xf numFmtId="165" fontId="3" fillId="0" borderId="0" xfId="1" applyNumberFormat="1">
      <alignment vertical="center"/>
    </xf>
    <xf numFmtId="165" fontId="3" fillId="7" borderId="0" xfId="39" applyNumberFormat="1">
      <alignment vertical="center"/>
    </xf>
    <xf numFmtId="0" fontId="8" fillId="0" borderId="0" xfId="36">
      <alignment vertical="center"/>
    </xf>
    <xf numFmtId="165" fontId="11" fillId="0" borderId="0" xfId="35" applyNumberFormat="1">
      <alignment vertical="center"/>
    </xf>
    <xf numFmtId="0" fontId="11" fillId="0" borderId="0" xfId="35">
      <alignment vertical="center"/>
    </xf>
    <xf numFmtId="0" fontId="0" fillId="0" borderId="0" xfId="52" applyFont="1">
      <alignment vertical="center"/>
    </xf>
    <xf numFmtId="165" fontId="3" fillId="3" borderId="2" xfId="30">
      <alignment vertical="center"/>
      <protection locked="0"/>
    </xf>
    <xf numFmtId="166" fontId="9" fillId="0" borderId="0" xfId="2">
      <alignment vertical="center"/>
    </xf>
    <xf numFmtId="0" fontId="12" fillId="8" borderId="0" xfId="4">
      <alignment horizontal="left" vertical="top" wrapText="1"/>
    </xf>
    <xf numFmtId="165" fontId="3" fillId="6" borderId="0" xfId="32" applyNumberFormat="1">
      <alignment vertical="center"/>
    </xf>
    <xf numFmtId="165" fontId="6" fillId="0" borderId="0" xfId="50">
      <alignment vertical="center"/>
    </xf>
    <xf numFmtId="0" fontId="0" fillId="0" borderId="0" xfId="0" applyAlignment="1">
      <alignment horizontal="center" vertical="center"/>
    </xf>
    <xf numFmtId="0" fontId="3" fillId="5" borderId="0" xfId="33">
      <alignment vertical="center"/>
    </xf>
    <xf numFmtId="0" fontId="7" fillId="0" borderId="0" xfId="55" applyFill="1" applyBorder="1">
      <alignment vertical="center"/>
    </xf>
    <xf numFmtId="0" fontId="7" fillId="0" borderId="0" xfId="55" applyFill="1">
      <alignment vertical="center"/>
    </xf>
    <xf numFmtId="186" fontId="3" fillId="3" borderId="2" xfId="40" applyFill="1" applyBorder="1" applyAlignment="1" applyProtection="1">
      <alignment vertical="center"/>
      <protection locked="0"/>
    </xf>
    <xf numFmtId="184" fontId="3" fillId="0" borderId="5" xfId="28" applyNumberFormat="1">
      <alignment vertical="center"/>
    </xf>
    <xf numFmtId="0" fontId="6" fillId="0" borderId="0" xfId="0" applyFont="1">
      <alignment vertical="center"/>
    </xf>
    <xf numFmtId="0" fontId="14" fillId="0" borderId="0" xfId="35" applyFont="1">
      <alignment vertical="center"/>
    </xf>
    <xf numFmtId="0" fontId="6" fillId="0" borderId="0" xfId="42" applyFill="1" applyBorder="1">
      <alignment horizontal="left" vertical="center" wrapText="1"/>
    </xf>
    <xf numFmtId="0" fontId="0" fillId="0" borderId="6" xfId="0" applyBorder="1">
      <alignment vertical="center"/>
    </xf>
    <xf numFmtId="0" fontId="9" fillId="0" borderId="0" xfId="2" applyNumberFormat="1">
      <alignment vertical="center"/>
    </xf>
    <xf numFmtId="184" fontId="3" fillId="0" borderId="1" xfId="34" applyNumberFormat="1">
      <alignment vertical="center"/>
      <protection locked="0"/>
    </xf>
    <xf numFmtId="0" fontId="3" fillId="0" borderId="1" xfId="34">
      <alignment vertical="center"/>
      <protection locked="0"/>
    </xf>
    <xf numFmtId="184" fontId="3" fillId="0" borderId="1" xfId="37" applyBorder="1" applyProtection="1">
      <alignment vertical="center"/>
      <protection locked="0"/>
    </xf>
    <xf numFmtId="184" fontId="3" fillId="4" borderId="0" xfId="31" applyNumberFormat="1">
      <alignment vertical="center"/>
    </xf>
    <xf numFmtId="0" fontId="10" fillId="0" borderId="0" xfId="0" applyFont="1">
      <alignment vertical="center"/>
    </xf>
    <xf numFmtId="184" fontId="3" fillId="0" borderId="5" xfId="37" applyBorder="1">
      <alignment vertical="center"/>
    </xf>
    <xf numFmtId="188" fontId="3" fillId="0" borderId="1" xfId="38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5" fillId="0" borderId="7" xfId="58" applyAlignment="1">
      <alignment vertical="center"/>
    </xf>
    <xf numFmtId="184" fontId="15" fillId="0" borderId="7" xfId="58" applyNumberFormat="1" applyAlignment="1" applyProtection="1">
      <alignment vertical="center"/>
      <protection locked="0"/>
    </xf>
    <xf numFmtId="0" fontId="15" fillId="0" borderId="7" xfId="58" applyNumberFormat="1" applyAlignment="1">
      <alignment vertical="center"/>
    </xf>
    <xf numFmtId="0" fontId="16" fillId="0" borderId="8" xfId="59" applyAlignment="1">
      <alignment vertical="center"/>
    </xf>
    <xf numFmtId="185" fontId="3" fillId="4" borderId="0" xfId="31" applyNumberFormat="1">
      <alignment vertical="center"/>
    </xf>
    <xf numFmtId="185" fontId="3" fillId="0" borderId="5" xfId="38" applyBorder="1">
      <alignment vertical="center"/>
    </xf>
    <xf numFmtId="185" fontId="3" fillId="7" borderId="0" xfId="38" applyFill="1">
      <alignment vertical="center"/>
    </xf>
    <xf numFmtId="184" fontId="3" fillId="3" borderId="2" xfId="37" applyFill="1" applyBorder="1" applyProtection="1">
      <alignment vertical="center"/>
      <protection locked="0"/>
    </xf>
    <xf numFmtId="185" fontId="0" fillId="0" borderId="0" xfId="38" applyFont="1">
      <alignment vertical="center"/>
    </xf>
    <xf numFmtId="9" fontId="0" fillId="0" borderId="0" xfId="0" applyNumberFormat="1">
      <alignment vertical="center"/>
    </xf>
    <xf numFmtId="0" fontId="17" fillId="0" borderId="0" xfId="35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35" applyFont="1" applyAlignment="1">
      <alignment horizontal="center" vertical="center"/>
    </xf>
    <xf numFmtId="0" fontId="7" fillId="0" borderId="0" xfId="57" applyFill="1">
      <alignment vertical="center"/>
    </xf>
    <xf numFmtId="0" fontId="12" fillId="8" borderId="0" xfId="4" applyAlignment="1">
      <alignment horizontal="center" vertical="top" wrapText="1"/>
    </xf>
    <xf numFmtId="0" fontId="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188" fontId="0" fillId="0" borderId="0" xfId="0" applyNumberFormat="1">
      <alignment vertical="center"/>
    </xf>
    <xf numFmtId="189" fontId="3" fillId="0" borderId="1" xfId="34" applyNumberFormat="1" applyAlignment="1">
      <alignment vertical="center"/>
      <protection locked="0"/>
    </xf>
    <xf numFmtId="184" fontId="3" fillId="5" borderId="0" xfId="33" applyNumberFormat="1">
      <alignment vertical="center"/>
    </xf>
    <xf numFmtId="187" fontId="3" fillId="0" borderId="2" xfId="41" applyFill="1" applyBorder="1" applyProtection="1">
      <alignment vertical="center"/>
      <protection locked="0"/>
    </xf>
    <xf numFmtId="166" fontId="3" fillId="0" borderId="9" xfId="29" applyNumberFormat="1" applyBorder="1">
      <alignment vertical="center"/>
      <protection locked="0"/>
    </xf>
    <xf numFmtId="0" fontId="6" fillId="0" borderId="0" xfId="42" applyAlignment="1">
      <alignment horizontal="left" vertical="center"/>
    </xf>
    <xf numFmtId="0" fontId="0" fillId="13" borderId="0" xfId="0" applyFill="1">
      <alignment vertical="center"/>
    </xf>
    <xf numFmtId="190" fontId="0" fillId="0" borderId="0" xfId="0" applyNumberFormat="1">
      <alignment vertical="center"/>
    </xf>
    <xf numFmtId="185" fontId="0" fillId="0" borderId="0" xfId="0" applyNumberFormat="1">
      <alignment vertical="center"/>
    </xf>
    <xf numFmtId="185" fontId="3" fillId="4" borderId="0" xfId="37" applyNumberFormat="1" applyFill="1">
      <alignment vertical="center"/>
    </xf>
    <xf numFmtId="185" fontId="6" fillId="0" borderId="0" xfId="0" applyNumberFormat="1" applyFont="1">
      <alignment vertical="center"/>
    </xf>
    <xf numFmtId="185" fontId="3" fillId="5" borderId="0" xfId="33" applyNumberFormat="1">
      <alignment vertical="center"/>
    </xf>
    <xf numFmtId="184" fontId="3" fillId="4" borderId="0" xfId="37" applyFill="1">
      <alignment vertical="center"/>
    </xf>
    <xf numFmtId="184" fontId="0" fillId="0" borderId="0" xfId="0" applyNumberFormat="1">
      <alignment vertical="center"/>
    </xf>
    <xf numFmtId="184" fontId="3" fillId="0" borderId="5" xfId="38" applyNumberFormat="1" applyBorder="1">
      <alignment vertical="center"/>
    </xf>
    <xf numFmtId="185" fontId="3" fillId="3" borderId="2" xfId="37" applyNumberFormat="1" applyFill="1" applyBorder="1" applyProtection="1">
      <alignment vertical="center"/>
      <protection locked="0"/>
    </xf>
    <xf numFmtId="188" fontId="3" fillId="0" borderId="5" xfId="28" applyNumberFormat="1">
      <alignment vertical="center"/>
    </xf>
    <xf numFmtId="0" fontId="6" fillId="0" borderId="0" xfId="0" applyFont="1" applyAlignment="1">
      <alignment vertical="center" wrapText="1"/>
    </xf>
    <xf numFmtId="185" fontId="3" fillId="0" borderId="5" xfId="28" applyNumberFormat="1">
      <alignment vertical="center"/>
    </xf>
    <xf numFmtId="10" fontId="3" fillId="3" borderId="2" xfId="61" applyNumberFormat="1" applyFill="1" applyBorder="1" applyAlignment="1" applyProtection="1">
      <alignment vertical="center"/>
      <protection locked="0"/>
    </xf>
    <xf numFmtId="192" fontId="3" fillId="0" borderId="9" xfId="29" applyNumberFormat="1" applyBorder="1">
      <alignment vertical="center"/>
      <protection locked="0"/>
    </xf>
    <xf numFmtId="184" fontId="3" fillId="5" borderId="0" xfId="38" applyNumberFormat="1" applyFill="1">
      <alignment vertical="center"/>
    </xf>
    <xf numFmtId="184" fontId="0" fillId="0" borderId="0" xfId="38" applyNumberFormat="1" applyFont="1">
      <alignment vertical="center"/>
    </xf>
  </cellXfs>
  <cellStyles count="3997">
    <cellStyle name="_x000a_shell=progma" xfId="72" xr:uid="{92D5FCDA-4025-4645-8392-E30A5DFE4AC1}"/>
    <cellStyle name="_x000a_shell=progma 2" xfId="1097" xr:uid="{A22E1C28-BC6E-4C70-9964-A0407C304427}"/>
    <cellStyle name="%" xfId="73" xr:uid="{3C5AAE86-8F3A-4CB2-9282-948602917BA9}"/>
    <cellStyle name="% 2" xfId="1029" xr:uid="{7D834450-F5FE-4FA9-A4A1-FD7D6AE3C429}"/>
    <cellStyle name="% 2 2" xfId="1100" xr:uid="{EAC9E3DC-ABAA-4D52-A032-E281BC9ABB5A}"/>
    <cellStyle name="% 2 2 2" xfId="1101" xr:uid="{F97AC916-C728-42D3-BC45-66812CD98832}"/>
    <cellStyle name="% 2 2 3" xfId="1102" xr:uid="{41D8BA14-8333-4B94-9C55-AF380697D672}"/>
    <cellStyle name="% 2 3" xfId="1103" xr:uid="{3B9F6156-4686-4107-BA56-970B614921F4}"/>
    <cellStyle name="% 2 4" xfId="1104" xr:uid="{A91E3908-461A-4F8F-94BB-F537E1E9229C}"/>
    <cellStyle name="% 2 5" xfId="1105" xr:uid="{E3F0DB11-E400-434F-82ED-6C30F0D21724}"/>
    <cellStyle name="% 2 6" xfId="1106" xr:uid="{2C923EB5-817B-49B2-B5A5-6857232860C5}"/>
    <cellStyle name="% 3" xfId="1107" xr:uid="{19DC5547-2B58-4F97-8FA1-63DE644089FE}"/>
    <cellStyle name="% 3 2" xfId="1108" xr:uid="{24FDE841-7BF1-4FE2-A1A1-DD854C682D24}"/>
    <cellStyle name="% 3 3" xfId="1109" xr:uid="{63312AC0-645C-4840-BD0E-B647D4F1AF9B}"/>
    <cellStyle name="% 4" xfId="1110" xr:uid="{C07F30F1-ACC3-471A-A61D-568694454252}"/>
    <cellStyle name="% 5" xfId="1111" xr:uid="{AADA3EAE-EA28-47E7-B1A0-4BDD626EF8A6}"/>
    <cellStyle name="% 6" xfId="1112" xr:uid="{F118D906-18D4-4DEB-8255-A65FAE892811}"/>
    <cellStyle name="% 7" xfId="1113" xr:uid="{ABFB0E38-2367-4A22-A554-347694C96983}"/>
    <cellStyle name="% 8" xfId="1114" xr:uid="{8A124518-44A3-44BD-A52E-F3F5F6D11DAB}"/>
    <cellStyle name="% 9" xfId="1115" xr:uid="{077166EE-B904-4B37-952F-0525DC61177C}"/>
    <cellStyle name="%_FT_AME_mini_models_deliverables_2Q08_mobile" xfId="1116" xr:uid="{4265D620-424C-46F7-9043-B4C2CDB6B17F}"/>
    <cellStyle name="%_Mobile_Q1_analysis" xfId="1117" xr:uid="{8D334967-0759-4167-A848-6AFD72C367B4}"/>
    <cellStyle name="@_x000a_" xfId="1118" xr:uid="{3EB8565F-1AF4-4892-B3A0-BBF28B11DF53}"/>
    <cellStyle name="_%(SignOnly)" xfId="1119" xr:uid="{7FD7C7C3-F1AA-4FA7-A5DA-23A8ABD21174}"/>
    <cellStyle name="_%(SignOnly)_AfricaMiddleEastMobileDemand3Q2005" xfId="1120" xr:uid="{F3D8A557-5B9E-423A-B4EB-2DD17861A770}"/>
    <cellStyle name="_%(SignOnly)_AME Mobile Demand and Data Aggregation - 1Q06" xfId="1121" xr:uid="{FF11D510-7B5C-4BDF-8923-00CA0F14F3AF}"/>
    <cellStyle name="_%(SignOnly)_AP Mobile Demand Aggregation and Check file - 1Q06 - USE THIS ONE" xfId="1122" xr:uid="{E71EA6C1-CEAB-4DB5-8920-585E9A62F838}"/>
    <cellStyle name="_%(SignOnly)_AP Mobile Demand Check File 1q2006 v.Linked" xfId="1123" xr:uid="{4A967BB7-211C-4F55-BBAF-8BEB672D31E7}"/>
    <cellStyle name="_%(SignOnly)_Definitions" xfId="1124" xr:uid="{44F397F5-EB35-4F18-8ECE-A1EAE6EA695C}"/>
    <cellStyle name="_%(SignOnly)_FCMBEMEA_R" xfId="1125" xr:uid="{F7A0EE0D-4919-40A4-9293-66E5E382F24E}"/>
    <cellStyle name="_%(SignOnly)_FCMBLABRA" xfId="1126" xr:uid="{2B4AF1F9-E2C9-4C34-A19D-180A7CB251E9}"/>
    <cellStyle name="_%(SignOnly)_MTN_Custom_Forecasts_Q1_2008" xfId="1127" xr:uid="{253003FD-5945-42B1-8638-D5E7C31CB72B}"/>
    <cellStyle name="_%(SignOnly)_PakistabMob2005" xfId="1128" xr:uid="{A2DB0ED9-BF71-47B7-8238-395638D3B922}"/>
    <cellStyle name="_%(SignSpaceOnly)" xfId="1129" xr:uid="{65EFD745-D0FF-46E7-A53D-3B90598DEF5A}"/>
    <cellStyle name="_%(SignSpaceOnly) 2" xfId="1130" xr:uid="{9421B418-0D8D-449A-B11E-589F46E85E60}"/>
    <cellStyle name="_%(SignSpaceOnly) 3" xfId="1131" xr:uid="{C7060DDE-8330-4226-81B3-B719B7BC9876}"/>
    <cellStyle name="_%(SignSpaceOnly) 4" xfId="1132" xr:uid="{9E551887-B9AF-4BC5-9557-DFE6BA37A15F}"/>
    <cellStyle name="_%(SignSpaceOnly)_AME Mobile Demand and Data Aggregation - 1Q06" xfId="1133" xr:uid="{9534430D-1808-49A0-BB8E-525721116E4F}"/>
    <cellStyle name="_%(SignSpaceOnly)_AP Mobile Demand Aggregation and Check file - 1Q06 - USE THIS ONE" xfId="1134" xr:uid="{F0E6A0AB-3BA6-481D-BD8F-09663D065DE9}"/>
    <cellStyle name="_%(SignSpaceOnly)_AP Mobile Demand Check File 1q2006 v.Linked" xfId="1135" xr:uid="{05035812-2404-4CB7-9FA7-477874F41669}"/>
    <cellStyle name="_%(SignSpaceOnly)_Definitions" xfId="1136" xr:uid="{DC7DBF1E-4D9B-4B88-A1B7-674AEA445F7B}"/>
    <cellStyle name="_%(SignSpaceOnly)_FCMBEMEA_R" xfId="1137" xr:uid="{B0EFFBC2-5FB7-4F01-9E62-198DAFB33F00}"/>
    <cellStyle name="_%(SignSpaceOnly)_FCMBLABRA" xfId="1138" xr:uid="{EEAB9B8C-A503-4FFC-AA69-59367E667909}"/>
    <cellStyle name="_%(SignSpaceOnly)_MTN_Custom_Forecasts_Q1_2008" xfId="1139" xr:uid="{3AF704FA-0407-44EB-95C0-793B5D2F18C5}"/>
    <cellStyle name="_%(SignSpaceOnly)_PakistabMob2005" xfId="1140" xr:uid="{407858C6-8FE3-479C-8CD0-CD00862C0A25}"/>
    <cellStyle name="_Column1" xfId="1141" xr:uid="{8F9D94F1-AD4A-43C1-A6E0-2678D52C4EFF}"/>
    <cellStyle name="_Column1_GF-Kennzahlen" xfId="1142" xr:uid="{7A4414F4-3BC2-4184-AFF1-20A428FDD42A}"/>
    <cellStyle name="_Column1_kgfums" xfId="1143" xr:uid="{AE913E3D-644B-4C8D-B2B0-1737A3A7BB9B}"/>
    <cellStyle name="_Column1_KMR-back up-Folien Pa 2006 04 12" xfId="1144" xr:uid="{9987DC6C-DAB1-4470-920D-BB382CD5EA9E}"/>
    <cellStyle name="_Column1_KMR-back up-Folien Pa 2006 04 121" xfId="1145" xr:uid="{22B8AD8B-72A5-418C-9A37-61743F111FBB}"/>
    <cellStyle name="_Column1_KMR-back up-Folien Pa 2006 04 124" xfId="1146" xr:uid="{A8F2851D-456B-4281-B3B6-06CE55E3C3A1}"/>
    <cellStyle name="_Column1_Säulen" xfId="1147" xr:uid="{475B4843-8645-47D7-9AE3-FD2D77E59BA4}"/>
    <cellStyle name="_Column1_Vorjahreswerte Anpassung 06 2001" xfId="1148" xr:uid="{D735731E-37A7-4E21-A8F6-D389346B2D1D}"/>
    <cellStyle name="_Column2" xfId="1149" xr:uid="{FF4F8601-AD3D-4E39-8EC1-634EDD068E9F}"/>
    <cellStyle name="_Column2_GF-Kennzahlen" xfId="1150" xr:uid="{6465ED93-D64F-4D38-9EBA-2EA92E94F656}"/>
    <cellStyle name="_Column2_kgfums" xfId="1151" xr:uid="{7B7F7B0C-62CB-40F8-B6BD-4ABE803FE8EA}"/>
    <cellStyle name="_Column2_KMR-back up-Folien Pa 2006 04 12" xfId="1152" xr:uid="{9F6447C1-3C73-486D-9E83-EFB23D482572}"/>
    <cellStyle name="_Column2_KMR-back up-Folien Pa 2006 04 121" xfId="1153" xr:uid="{E036B976-7F5C-4FCF-8296-561DACCFDBC9}"/>
    <cellStyle name="_Column2_KMR-back up-Folien Pa 2006 04 124" xfId="1154" xr:uid="{9CAA5AC4-BFB4-4DBA-A895-F3648AD2CDD1}"/>
    <cellStyle name="_Column2_Säulen" xfId="1155" xr:uid="{54F72D8A-2A57-4483-B810-A769CD7C62C6}"/>
    <cellStyle name="_Column2_Vorjahreswerte Anpassung 06 2001" xfId="1156" xr:uid="{6E254BAD-E39D-4663-9815-A4AF1C0DCD15}"/>
    <cellStyle name="_Column3" xfId="1157" xr:uid="{8823E5B5-C924-4E18-B212-3A4E082FC732}"/>
    <cellStyle name="_Column3_GF-Kennzahlen" xfId="1158" xr:uid="{8005C086-846A-44A8-8BA7-309C4F36046A}"/>
    <cellStyle name="_Column3_kgfums" xfId="1159" xr:uid="{2E15572B-2CF4-47E5-A01A-C798B5C1B8B6}"/>
    <cellStyle name="_Column3_KMR-back up-Folien Pa 2006 04 12" xfId="1160" xr:uid="{4A5999B1-CE27-486E-8332-8F63C7836ADC}"/>
    <cellStyle name="_Column3_KMR-back up-Folien Pa 2006 04 121" xfId="1161" xr:uid="{F0116BA9-1744-4076-B73E-F3FFBB072ED8}"/>
    <cellStyle name="_Column3_KMR-back up-Folien Pa 2006 04 124" xfId="1162" xr:uid="{0D3883BC-A5B4-45DB-B801-430AB78E8C66}"/>
    <cellStyle name="_Column3_Säulen" xfId="1163" xr:uid="{882391DD-05A2-494C-8968-5EE58606287D}"/>
    <cellStyle name="_Column3_Vorjahreswerte Anpassung 06 2001" xfId="1164" xr:uid="{0E4B358F-8DBF-4BC4-8CAC-FBA2FC35C678}"/>
    <cellStyle name="_Column4" xfId="1165" xr:uid="{DFD1C4FD-ABC2-4B8C-9E7C-9FF376817E18}"/>
    <cellStyle name="_Column4_GF-Kennzahlen" xfId="1166" xr:uid="{4F635634-2A25-415C-90C1-28E0810CACCC}"/>
    <cellStyle name="_Column4_kgfums" xfId="1167" xr:uid="{4B5916F1-EF1E-4412-AFC1-112E0F006425}"/>
    <cellStyle name="_Column4_KMR-back up-Folien Pa 2006 04 12" xfId="1168" xr:uid="{E21AD1B0-E4EC-438E-9A8A-67EE7C1358DA}"/>
    <cellStyle name="_Column4_KMR-back up-Folien Pa 2006 04 121" xfId="1169" xr:uid="{DDE0AC82-49B8-48F6-987E-02B3D1CA33F2}"/>
    <cellStyle name="_Column4_KMR-back up-Folien Pa 2006 04 124" xfId="1170" xr:uid="{672EE5DD-A7E1-454C-9612-5963E8722CB4}"/>
    <cellStyle name="_Column4_Säulen" xfId="1171" xr:uid="{564D43A6-15D9-44C9-875E-863C5D167036}"/>
    <cellStyle name="_Column4_Vorjahreswerte Anpassung 06 2001" xfId="1172" xr:uid="{FC39ACA7-8F86-41E6-9DC6-4FB467A16212}"/>
    <cellStyle name="_Column5" xfId="1173" xr:uid="{7D45E612-88C8-460D-82B9-0B39F9C43FDD}"/>
    <cellStyle name="_Column5_GF-Kennzahlen" xfId="1174" xr:uid="{A2D0A544-A6AA-4825-B391-76974E3608A4}"/>
    <cellStyle name="_Column5_kgfums" xfId="1175" xr:uid="{419DD8A3-3BE6-4B0C-87B1-B91073D1F60F}"/>
    <cellStyle name="_Column5_KMR-back up-Folien Pa 2006 04 12" xfId="1176" xr:uid="{A736C7CE-39DE-4E12-8606-F8EBCC9BE957}"/>
    <cellStyle name="_Column5_KMR-back up-Folien Pa 2006 04 121" xfId="1177" xr:uid="{A7073B62-C1E3-4EF7-B465-9930A52F32EF}"/>
    <cellStyle name="_Column5_KMR-back up-Folien Pa 2006 04 124" xfId="1178" xr:uid="{783623D9-03BB-485B-872E-0491C55DC1EF}"/>
    <cellStyle name="_Column5_Säulen" xfId="1179" xr:uid="{8511EEBD-497E-4D10-9DE1-D60FE97C5FF7}"/>
    <cellStyle name="_Column5_Vorjahreswerte Anpassung 06 2001" xfId="1180" xr:uid="{50436FD4-26E7-4A9E-9023-677C696C5697}"/>
    <cellStyle name="_Column6" xfId="1181" xr:uid="{F1F95135-CE73-416A-A3A7-91FC909245E3}"/>
    <cellStyle name="_Column6_GF-Kennzahlen" xfId="1182" xr:uid="{F89C8497-F386-4274-9056-03C58B93EAEB}"/>
    <cellStyle name="_Column6_kgfums" xfId="1183" xr:uid="{1E535706-EE6E-4048-8691-2A8B306C5CD4}"/>
    <cellStyle name="_Column6_KMR-back up-Folien Pa 2006 04 12" xfId="1184" xr:uid="{9EA13EF0-0D47-4E3B-8C7F-9542762FDE65}"/>
    <cellStyle name="_Column6_KMR-back up-Folien Pa 2006 04 121" xfId="1185" xr:uid="{AD1A8A05-92F2-43F0-A804-1ED97EA26726}"/>
    <cellStyle name="_Column6_KMR-back up-Folien Pa 2006 04 124" xfId="1186" xr:uid="{ACFF7A69-E1FA-4CFE-B89F-AE7BDE6CFECF}"/>
    <cellStyle name="_Column6_Säulen" xfId="1187" xr:uid="{F9BFD6F5-DE41-4697-B48C-A5A7F269E80F}"/>
    <cellStyle name="_Column6_Vorjahreswerte Anpassung 06 2001" xfId="1188" xr:uid="{46DE7EDC-1D02-4E91-8B57-B6A65FE2FD41}"/>
    <cellStyle name="_Column7" xfId="1189" xr:uid="{4FC1AFEA-4647-4AC5-88C6-64B29AC1C969}"/>
    <cellStyle name="_Column7_GF-Kennzahlen" xfId="1190" xr:uid="{FEAF5007-806C-488D-994E-33A3240404BA}"/>
    <cellStyle name="_Column7_kgfums" xfId="1191" xr:uid="{EEB41BB1-7576-49CF-AAF5-3AC635879326}"/>
    <cellStyle name="_Column7_KMR-back up-Folien Pa 2006 04 12" xfId="1192" xr:uid="{D5C0A992-8002-4B9F-9A16-8ED837F46E73}"/>
    <cellStyle name="_Column7_KMR-back up-Folien Pa 2006 04 121" xfId="1193" xr:uid="{CBA5BEEA-C422-4B99-B3CA-1EB1D655A1C7}"/>
    <cellStyle name="_Column7_KMR-back up-Folien Pa 2006 04 124" xfId="1194" xr:uid="{E5DA2EA8-6B04-4AF7-BC0F-06F8BA32F36F}"/>
    <cellStyle name="_Column7_Säulen" xfId="1195" xr:uid="{513F6BC3-8629-4C0B-A6EC-0815A15F3306}"/>
    <cellStyle name="_Column7_Vorjahreswerte Anpassung 06 2001" xfId="1196" xr:uid="{C1F28E65-4981-4F5A-87F3-A3DCA806EAD8}"/>
    <cellStyle name="_Comma" xfId="1197" xr:uid="{840BDC95-9B5A-4EFB-AA06-B97285A78642}"/>
    <cellStyle name="_Comma 2" xfId="1198" xr:uid="{EF13C934-5940-49D1-AF1F-9BF0090A5CE9}"/>
    <cellStyle name="_Comma 3" xfId="1199" xr:uid="{659571A6-77A2-4123-A98A-10774A70EF46}"/>
    <cellStyle name="_Comma 4" xfId="1200" xr:uid="{AD7B0545-923C-4A98-86F7-F37D3C99C35B}"/>
    <cellStyle name="_Comma_2Q08 AME Mobile Demand Aggregation copy" xfId="1201" xr:uid="{3B27C83D-3FA1-4471-897B-BAE5814577CE}"/>
    <cellStyle name="_Comma_AfricaMiddleEastMobileDemand3Q2005" xfId="1202" xr:uid="{83B6428D-2927-459C-BC31-83B4DA72A96C}"/>
    <cellStyle name="_Comma_AME Mobile Demand and Data Aggregation - 1Q06" xfId="1203" xr:uid="{1AC7FDAE-9E78-42A1-B7CB-0D1FBA84AC66}"/>
    <cellStyle name="_Comma_AP Mobile Demand Aggregation and Check file - 1Q06 - USE THIS ONE" xfId="1204" xr:uid="{AD75876C-1544-4720-B155-67E7BBC7B4CE}"/>
    <cellStyle name="_Comma_AP Mobile Demand Check File 1q2006 v.Linked" xfId="1205" xr:uid="{26D08ADF-4CFE-45A5-A517-4604E1DA559D}"/>
    <cellStyle name="_Comma_Definitions" xfId="1206" xr:uid="{969D4F8C-8D43-457E-8F18-CC96E050612E}"/>
    <cellStyle name="_Comma_FCMBEMEA_R" xfId="1207" xr:uid="{BDAB241F-D4AA-459C-94E3-A846F1D81FFB}"/>
    <cellStyle name="_Comma_FCMBLABRA" xfId="1208" xr:uid="{69DD0047-5C6D-43E4-902E-4A8A9F332F9A}"/>
    <cellStyle name="_Comma_MTN_Custom_Forecasts_Q1_2008" xfId="1209" xr:uid="{6821E5B5-7B20-414E-A683-8C5052FAF252}"/>
    <cellStyle name="_Comma_PakistabMob2005" xfId="1210" xr:uid="{06639A78-D21F-46D7-A2D0-B48B51F1A489}"/>
    <cellStyle name="_Currency" xfId="1211" xr:uid="{CCA00BEE-5963-4CB7-8041-FCDDBE91C6E8}"/>
    <cellStyle name="_Currency 2" xfId="1212" xr:uid="{835D50ED-F1EA-484A-9CCD-A73BFFF9B37F}"/>
    <cellStyle name="_Currency 3" xfId="1213" xr:uid="{F4E6451D-1CA0-4D12-AD0E-607B40003C6C}"/>
    <cellStyle name="_Currency 4" xfId="1214" xr:uid="{439FA093-7D5E-4B3B-AAF7-3AD9CBF66C72}"/>
    <cellStyle name="_Currency_2Q08 AME Mobile Demand Aggregation copy" xfId="1215" xr:uid="{F9473B71-196F-418B-B55F-A82D15D9D83F}"/>
    <cellStyle name="_Currency_AfricaMiddleEastMobileDemand3Q2005" xfId="1216" xr:uid="{8BA2ED82-DE9E-4531-9F48-BCA2299A5DC2}"/>
    <cellStyle name="_Currency_AME Mobile Demand and Data Aggregation - 1Q06" xfId="1217" xr:uid="{B4B05E7D-4032-41E9-AE44-30F848FA1082}"/>
    <cellStyle name="_Currency_AP Mobile Demand Aggregation and Check file - 1Q06 - USE THIS ONE" xfId="1218" xr:uid="{FDA4F5FF-16E2-4E72-9269-629608C738BA}"/>
    <cellStyle name="_Currency_AP Mobile Demand Check File 1q2006 v.Linked" xfId="1219" xr:uid="{926B380B-E3C9-4AC8-A37C-27F94C1E73D7}"/>
    <cellStyle name="_Currency_Definitions" xfId="1220" xr:uid="{A1D35970-711D-4D86-8072-D2E9254EF674}"/>
    <cellStyle name="_Currency_FCMBEMEA_R" xfId="1221" xr:uid="{3493D699-5E68-4F03-8108-65CD9021F034}"/>
    <cellStyle name="_Currency_FCMBLABRA" xfId="1222" xr:uid="{0FB6497F-FD9A-4CD6-A831-F0AD9D47D04C}"/>
    <cellStyle name="_Currency_MTN_Custom_Forecasts_Q1_2008" xfId="1223" xr:uid="{27732DE8-6EB4-4CEC-9F6F-1E262627F2D7}"/>
    <cellStyle name="_Currency_PakistabMob2005" xfId="1224" xr:uid="{C0C6B82D-4CEE-4C18-A901-8BB8E7B76DDB}"/>
    <cellStyle name="_CurrencySpace" xfId="1225" xr:uid="{D8A133C9-9E3D-4950-B256-1D3476B36ACE}"/>
    <cellStyle name="_CurrencySpace 2" xfId="1226" xr:uid="{AFFB9336-1A7B-4955-9CE6-15FB37FD7F9F}"/>
    <cellStyle name="_CurrencySpace 3" xfId="1227" xr:uid="{28D089F3-977E-4C79-AA1C-5572814343FE}"/>
    <cellStyle name="_CurrencySpace 4" xfId="1228" xr:uid="{7D6041D1-364E-4779-B60A-8088EE64A993}"/>
    <cellStyle name="_CurrencySpace_2Q08 AME Mobile Demand Aggregation copy" xfId="1229" xr:uid="{360CA2B4-E2D0-4CAB-96C5-81744184C67F}"/>
    <cellStyle name="_CurrencySpace_AfricaMiddleEastMobileDemand3Q2005" xfId="1230" xr:uid="{7112E507-B9DC-4FC2-A7AD-19C366533EEF}"/>
    <cellStyle name="_CurrencySpace_AME Mobile Demand and Data Aggregation - 1Q06" xfId="1231" xr:uid="{E0A5FB0C-75BB-41EC-A45C-C5EE09D0D0B3}"/>
    <cellStyle name="_CurrencySpace_AP Mobile Demand Aggregation and Check file - 1Q06 - USE THIS ONE" xfId="1232" xr:uid="{B0CF732E-A834-4E36-88B8-B8CFD1C27224}"/>
    <cellStyle name="_CurrencySpace_AP Mobile Demand Check File 1q2006 v.Linked" xfId="1233" xr:uid="{C814BDA4-A317-44ED-9C4F-D25F4F49B9D3}"/>
    <cellStyle name="_CurrencySpace_Definitions" xfId="1234" xr:uid="{4332F6B1-AFD9-4F12-B796-0C1B89DF9F34}"/>
    <cellStyle name="_CurrencySpace_FCMBEMEA_R" xfId="1235" xr:uid="{305D2B77-4D4E-49AF-A8D1-6A593F36CB7B}"/>
    <cellStyle name="_CurrencySpace_FCMBLABRA" xfId="1236" xr:uid="{A968D2E5-2843-4F63-91C7-CB0AC98F7A28}"/>
    <cellStyle name="_CurrencySpace_MTN_Custom_Forecasts_Q1_2008" xfId="1237" xr:uid="{71A18187-EBF9-43CB-A001-2FBE2E6519FF}"/>
    <cellStyle name="_CurrencySpace_PakistabMob2005" xfId="1238" xr:uid="{35DA7290-589C-4E1C-A634-86FA24778438}"/>
    <cellStyle name="_Data" xfId="1239" xr:uid="{5ADE1F11-42AF-42EF-83D4-B952AAED18D7}"/>
    <cellStyle name="_Data_030813 Überleitung &amp; Dash Board 2003" xfId="1240" xr:uid="{0ECE95BF-04AE-4322-9AD2-2B2E4F24BE65}"/>
    <cellStyle name="_Data_040727 ReviewMaßnahmen Juni 04" xfId="1241" xr:uid="{E929BF74-7415-4F04-AAF9-BB8567CB98FE}"/>
    <cellStyle name="_Data_208-20004-v013" xfId="1242" xr:uid="{139152C1-994F-4B0B-AC07-65D101214359}"/>
    <cellStyle name="_Data_Auftragseingang" xfId="1243" xr:uid="{79C801B1-27A5-4718-8BE0-781186072E58}"/>
    <cellStyle name="_Data_Budget-KPI 2004" xfId="1244" xr:uid="{E444E1BD-5821-47AF-B355-D8C14CA62884}"/>
    <cellStyle name="_Data_EBIT nach SL" xfId="1245" xr:uid="{24484D8E-C8CF-4119-B0F9-E8D2FA2A149E}"/>
    <cellStyle name="_Data_Ebita -Ebitda (ITS)" xfId="1246" xr:uid="{6E883213-6B73-4661-A346-E9209FDAA743}"/>
    <cellStyle name="_Data_EBITDA nach SL" xfId="1247" xr:uid="{544F3469-B265-4A98-ADAA-A4E166CD5725}"/>
    <cellStyle name="_Data_Eingabe KPI" xfId="1248" xr:uid="{F7755BFC-4A73-48CE-BAFB-DFA217E6BE80}"/>
    <cellStyle name="_Data_Eingabe RFC" xfId="1249" xr:uid="{893901C5-6D55-45AD-9130-6F4E7502AD1A}"/>
    <cellStyle name="_Data_Eingabegabe-Sheet" xfId="1250" xr:uid="{275BC747-5C76-47D6-9260-698C91DC7B95}"/>
    <cellStyle name="_Data_Eingabe-Sheet" xfId="1251" xr:uid="{5FFFF609-2DA9-4427-96FB-F680DB5223A2}"/>
    <cellStyle name="_Data_Eingabe-SL" xfId="1252" xr:uid="{BB5839BC-B0C7-4B33-B5D6-E94BA03B8F7D}"/>
    <cellStyle name="_Data_Ereignisse die die TSI nicht zu vertreten hat 2002" xfId="1253" xr:uid="{DB279F9A-0636-45C0-AE84-C9F8B5692D23}"/>
    <cellStyle name="_Data_Flash Apr 05" xfId="1254" xr:uid="{36A165A6-1EDE-4D83-AF72-5F5F5DBB083D}"/>
    <cellStyle name="_Data_Flash Eckdaten" xfId="1255" xr:uid="{DE59BAAA-6A41-47D6-941A-B55FC4418DCF}"/>
    <cellStyle name="_Data_Flash März 05" xfId="1256" xr:uid="{5205DA34-3A83-4EA9-9DA8-515842874618}"/>
    <cellStyle name="_Data_Flash_2004" xfId="1257" xr:uid="{C62E3DFE-FF8A-428C-93C5-BDDC8E049D21}"/>
    <cellStyle name="_Data_Flash_2004 o Entkonsolid" xfId="1258" xr:uid="{9054053B-2034-4FF5-9D8A-46CCF797726A}"/>
    <cellStyle name="_Data_Flash_2004 ohne Entkonsolidierungen" xfId="1259" xr:uid="{6C40791F-9B8D-4FCF-B0EB-1F090B5397EE}"/>
    <cellStyle name="_Data_Flash_IL_Eingabe_AKTUELL" xfId="1260" xr:uid="{41FEEB25-712A-477D-9687-CA11522E03C8}"/>
    <cellStyle name="_Data_Flash-Zahlen int Budget" xfId="1261" xr:uid="{B2C4AEFE-6A4C-4F81-81BF-3F15FC5CCA9B}"/>
    <cellStyle name="_Data_GF-Kennzahlen" xfId="1262" xr:uid="{B47D9847-B39A-4BD4-A0F3-2EF2D999DC22}"/>
    <cellStyle name="_Data_IL-Budget 2004 DTAG" xfId="1263" xr:uid="{EE1A48AE-D192-4F23-BB81-C5B9981EE9C3}"/>
    <cellStyle name="_Data_Input für AR DTAG Q3 060202 final Rü Hr. Gärtner" xfId="1264" xr:uid="{1907EDD8-9C94-42DE-AC7C-9FBB17C29852}"/>
    <cellStyle name="_Data_Investitionen nach SL" xfId="1265" xr:uid="{630F9C40-9EC0-4103-99CF-368FFCF67A98}"/>
    <cellStyle name="_Data_Ist-KPI 2004" xfId="1266" xr:uid="{5D548B17-C464-423E-8C4B-665667F3909E}"/>
    <cellStyle name="_Data_kgfums" xfId="1267" xr:uid="{59539CEF-99C5-45A6-ADD5-BC4557205E1F}"/>
    <cellStyle name="_Data_KMR-back up-Folien Pa 2006 04 12" xfId="1268" xr:uid="{3CDC87C3-EEDB-43F8-99E8-123242AF7DAF}"/>
    <cellStyle name="_Data_KMR-back up-Folien Pa 2006 04 121" xfId="1269" xr:uid="{0D61BB81-1999-4687-A622-256A9C1FC9E5}"/>
    <cellStyle name="_Data_KMR-back up-Folien Pa 2006 04 124" xfId="1270" xr:uid="{64A77504-2D77-4601-9EFD-42D172EA9C32}"/>
    <cellStyle name="_Data_KPI" xfId="1271" xr:uid="{400DC7C5-C253-4C36-9501-AD413F686E35}"/>
    <cellStyle name="_Data_KPI IT" xfId="1272" xr:uid="{EA7D9413-8CFE-4859-B0F5-E734411B4CED}"/>
    <cellStyle name="_Data_MMR-Report int Budget" xfId="1273" xr:uid="{270C1D24-CF93-420C-BEBC-056F45350002}"/>
    <cellStyle name="_Data_MMR-Report_2004Teil1" xfId="1274" xr:uid="{1EA9DB64-152B-483C-B203-F80BCF7CCCCD}"/>
    <cellStyle name="_Data_MMR-Report_2004Teil1_neu" xfId="1275" xr:uid="{95B9286F-F9CE-4882-A718-D3A74EED2755}"/>
    <cellStyle name="_Data_Personal nach SL" xfId="1276" xr:uid="{48B9D7EA-CA87-48C3-9BA5-625CB5EF9254}"/>
    <cellStyle name="_Data_Personal-Aufträge (ITS)" xfId="1277" xr:uid="{025F36E9-9870-4F47-B4C6-8351BA46D96F}"/>
    <cellStyle name="_Data_Retrieve Flash 2003 030505" xfId="1278" xr:uid="{39D22F37-51AD-4A73-B249-286BC7F95273}"/>
    <cellStyle name="_Data_Retrieve KPI 2004" xfId="1279" xr:uid="{AE8A8387-332B-4601-AF35-13A14DCC41CE}"/>
    <cellStyle name="_Data_Retrieve MMR 2005" xfId="1280" xr:uid="{819EB382-DED1-45A9-8E89-91FBAF3A475F}"/>
    <cellStyle name="_Data_Retrieve_FLASH_2004 Forecast" xfId="1281" xr:uid="{4269EF9B-A3BD-42FF-A18D-6B188291BAAC}"/>
    <cellStyle name="_Data_Review&amp;Maßnahmen Jul 04" xfId="1282" xr:uid="{0EF006C4-0335-4A03-B292-B6650C5D4987}"/>
    <cellStyle name="_Data_Roll FC Umsatz + EBITDA" xfId="1283" xr:uid="{30AF6D9C-3EBF-487B-85EB-C76C750AD694}"/>
    <cellStyle name="_Data_Säulen" xfId="1284" xr:uid="{84A2A259-C2AE-4133-AD2F-F03BC21CD5CE}"/>
    <cellStyle name="_Data_SL SI (II)" xfId="1285" xr:uid="{B38BD308-B5B8-4FD2-897A-E5CF261B95DF}"/>
    <cellStyle name="_Data_TSI Grafischer_Bericht_Template_TEC Herrn Heil mit Sternausrichtung" xfId="1286" xr:uid="{D45FEF1E-49D9-452B-B397-DC3B3B925B95}"/>
    <cellStyle name="_Data_Übergabesheet MMR" xfId="1287" xr:uid="{74C4EC6B-C028-4F6B-89C7-BA99E5D1F8CF}"/>
    <cellStyle name="_Data_Umsatz -Aussenumsatz (TCS)" xfId="1288" xr:uid="{517814E1-D75D-40F8-BCEF-49438864DC08}"/>
    <cellStyle name="_Data_Umsatz extern-intern für MMR" xfId="1289" xr:uid="{51ACA516-2457-4FC9-BA75-62725B684785}"/>
    <cellStyle name="_Data_Umsatz nach SL" xfId="1290" xr:uid="{5FC9FDE9-82F9-458A-B023-704DBB953F73}"/>
    <cellStyle name="_Data_Umsatzstruktur GK Sep 05" xfId="1291" xr:uid="{594E16CA-41B5-451F-8418-218A4E57E263}"/>
    <cellStyle name="_Data_Vorjahreswerte Anpassung 06 2001" xfId="1292" xr:uid="{2097600D-1A51-4CA0-9483-28BB77B0A7E1}"/>
    <cellStyle name="_Euro" xfId="1293" xr:uid="{BE2C3461-5E7A-4181-BF37-12D70B8FD926}"/>
    <cellStyle name="_Euro 2" xfId="1294" xr:uid="{68C85F0F-075A-43C2-90EC-5EEEA95EC090}"/>
    <cellStyle name="_Euro 3" xfId="1295" xr:uid="{9B00EC19-49A2-4D0E-A3B9-53E0B9F2F624}"/>
    <cellStyle name="_Euro 4" xfId="1296" xr:uid="{66D4EABA-D8C5-4E73-A5E3-E02CD600FF93}"/>
    <cellStyle name="_Euro_2Q08 AME Mobile Demand Aggregation copy" xfId="1297" xr:uid="{DDCE8CFF-D1C3-4BF7-AADE-012F0B0DB9FE}"/>
    <cellStyle name="_Euro_AfricaMiddleEastMobileDemand3Q2005" xfId="1298" xr:uid="{76B8340B-4789-4ADC-8F27-445548179729}"/>
    <cellStyle name="_Euro_AME Mobile Demand and Data Aggregation - 1Q06" xfId="1299" xr:uid="{F114B802-6FCD-4643-A5C6-59AACC9F673F}"/>
    <cellStyle name="_Euro_AP Mobile Demand Aggregation and Check file - 1Q06 - USE THIS ONE" xfId="1300" xr:uid="{373547AA-F351-4F0A-B20D-1F4C8AB8F04C}"/>
    <cellStyle name="_Euro_AP Mobile Demand Check File 1q2006 v.Linked" xfId="1301" xr:uid="{2681EACF-811B-4C98-B539-92C24F52ABAE}"/>
    <cellStyle name="_Euro_Definitions" xfId="1302" xr:uid="{54E16A69-3259-47D8-BCE6-C6F44C2014C5}"/>
    <cellStyle name="_Euro_FCMBEMEA_R" xfId="1303" xr:uid="{1A958FD8-8FF1-4EE3-B8A2-5D6F144CBDBE}"/>
    <cellStyle name="_Euro_FCMBLABRA" xfId="1304" xr:uid="{F09DDD23-968E-4E69-A250-A4E4EBB6F3B6}"/>
    <cellStyle name="_Euro_MTN_Custom_Forecasts_Q1_2008" xfId="1305" xr:uid="{13BA1966-761E-46C7-AED7-6566C84AFE62}"/>
    <cellStyle name="_Euro_PakistabMob2005" xfId="1306" xr:uid="{58FF048A-9D6A-4217-A5BD-FD07BFF51CEC}"/>
    <cellStyle name="_Header" xfId="1307" xr:uid="{B6D32296-7F63-4719-AA7F-3C175D020745}"/>
    <cellStyle name="_Header_GF-Kennzahlen" xfId="1308" xr:uid="{DF539713-3338-433A-AAFD-46A500458D79}"/>
    <cellStyle name="_Header_kgfums" xfId="1309" xr:uid="{0AF7D2E6-E94C-4ED9-B7DA-F44152D7CA4E}"/>
    <cellStyle name="_Header_KMR-back up-Folien Pa 2006 04 12" xfId="1310" xr:uid="{1D95554D-5557-43F2-BF79-4A1E3350E3D6}"/>
    <cellStyle name="_Header_KMR-back up-Folien Pa 2006 04 121" xfId="1311" xr:uid="{C44CE959-99B2-4794-B605-0CAA43C0DCFA}"/>
    <cellStyle name="_Header_KMR-back up-Folien Pa 2006 04 124" xfId="1312" xr:uid="{4C7170D6-8C6F-4E04-9772-383D8BC3A0BF}"/>
    <cellStyle name="_Header_Säulen" xfId="1313" xr:uid="{F9AA9557-ABCC-410A-9E59-FC37514B00C6}"/>
    <cellStyle name="_Header_Vorjahreswerte Anpassung 06 2001" xfId="1314" xr:uid="{265C40F7-5B07-490B-99F7-FB535A3B989B}"/>
    <cellStyle name="_Heading" xfId="1315" xr:uid="{13726372-5BD6-447A-9F8E-91F79F2A3E90}"/>
    <cellStyle name="_Heading_AfricaMiddleEastMobileDemand3Q2005" xfId="1316" xr:uid="{E9E08D1A-7D40-49B6-A3AE-DFCBAAAC0CA1}"/>
    <cellStyle name="_Heading_AME Mobile Demand and Data Aggregation - 1Q06" xfId="1317" xr:uid="{67EFD117-8187-4D43-B53F-6ADCA5F0748E}"/>
    <cellStyle name="_Heading_AP Mobile Demand Aggregation and Check file - 1Q06 - USE THIS ONE" xfId="1318" xr:uid="{94AC6130-E80A-4837-9B2A-573C5D8C05C9}"/>
    <cellStyle name="_Heading_AP Mobile Demand Check File 1q2006 v.Linked" xfId="1319" xr:uid="{346EEFDB-5433-45FD-ADD5-265B5D1EC8C0}"/>
    <cellStyle name="_Heading_Definitions" xfId="1320" xr:uid="{D29122F3-A05D-4456-84D1-253732BE8EFF}"/>
    <cellStyle name="_Heading_FCMBEMEA_R" xfId="1321" xr:uid="{D9533B9F-25C0-4173-B440-5A6C9BE697A8}"/>
    <cellStyle name="_Heading_FCMBLABRA" xfId="1322" xr:uid="{00A7C6D8-74F0-4C2F-A0DD-23BAAC9F2DE4}"/>
    <cellStyle name="_Heading_MTN_Custom_Forecasts_Q1_2008" xfId="1323" xr:uid="{219B45DC-3071-4121-856D-C3C6220533BB}"/>
    <cellStyle name="_Heading_PakistabMob2005" xfId="1324" xr:uid="{77E8E9EF-39BA-4396-8824-D2F50C6AF2C7}"/>
    <cellStyle name="_Highlight" xfId="1325" xr:uid="{6231C8E1-91E9-4549-BD7B-9D2A85B78A48}"/>
    <cellStyle name="_Highlight_AfricaMiddleEastMobileDemand3Q2005" xfId="1326" xr:uid="{A38366C3-956A-4647-91F0-202D7E465169}"/>
    <cellStyle name="_Highlight_AME Mobile Demand and Data Aggregation - 1Q06" xfId="1327" xr:uid="{D1D5ECFD-8373-429D-AEF9-6097013C3149}"/>
    <cellStyle name="_Highlight_AP Mobile Demand Aggregation and Check file - 1Q06 - USE THIS ONE" xfId="1328" xr:uid="{69706FF0-0F49-41DA-85D8-64BF020EEE32}"/>
    <cellStyle name="_Highlight_AP Mobile Demand Check File 1q2006 v.Linked" xfId="1329" xr:uid="{4B257AB8-3E12-47BE-AE70-CAAC3FA1744B}"/>
    <cellStyle name="_Highlight_Definitions" xfId="1330" xr:uid="{FCFB68F6-C4C2-4875-9AE0-E461DF6C7586}"/>
    <cellStyle name="_Highlight_FCMBEMEA_R" xfId="1331" xr:uid="{05D02A26-04F7-44C5-B336-A743D171542A}"/>
    <cellStyle name="_Highlight_FCMBLABRA" xfId="1332" xr:uid="{6253AA7A-B367-4A64-A1D8-B09435C9F0D9}"/>
    <cellStyle name="_Highlight_MTN_Custom_Forecasts_Q1_2008" xfId="1333" xr:uid="{0E3CC4E1-8AB2-4310-9B1B-E2AFE993BABF}"/>
    <cellStyle name="_Highlight_PakistabMob2005" xfId="1334" xr:uid="{7DF8A070-14DB-45B7-AE8E-1CBBA28AA71A}"/>
    <cellStyle name="_Multiple" xfId="1335" xr:uid="{3B930E6F-D17E-48C5-B4DF-53636548D6F5}"/>
    <cellStyle name="_Multiple 2" xfId="1336" xr:uid="{40ADF862-D784-4C77-85F3-C83346B116F6}"/>
    <cellStyle name="_Multiple 3" xfId="1337" xr:uid="{0BF3C0CE-D080-4B38-BB2A-3887B5E6F5B1}"/>
    <cellStyle name="_Multiple 4" xfId="1338" xr:uid="{89688ABA-E8A8-45D7-B090-19D5EB6DE293}"/>
    <cellStyle name="_Multiple_2Q08 AME Mobile Demand Aggregation copy" xfId="1339" xr:uid="{FA811C17-E616-4403-AD02-8168C7F762BF}"/>
    <cellStyle name="_Multiple_AfricaMiddleEastMobileDemand3Q2005" xfId="1340" xr:uid="{0D47C538-6D01-400E-B4FA-C9C7007E437A}"/>
    <cellStyle name="_Multiple_AME Mobile Demand and Data Aggregation - 1Q06" xfId="1341" xr:uid="{926CEF25-5475-4543-A623-2A41415E516C}"/>
    <cellStyle name="_Multiple_AP Mobile Demand Aggregation and Check file - 1Q06 - USE THIS ONE" xfId="1342" xr:uid="{D77F653B-B561-4922-BD31-4FD877D1EB58}"/>
    <cellStyle name="_Multiple_AP Mobile Demand Check File 1q2006 v.Linked" xfId="1343" xr:uid="{CC29AB8B-A964-4624-A930-262906543087}"/>
    <cellStyle name="_Multiple_Definitions" xfId="1344" xr:uid="{B996C9B5-287C-4C01-B48E-E0BEDCB58693}"/>
    <cellStyle name="_Multiple_FCMBEMEA_R" xfId="1345" xr:uid="{F06ECC75-6BBB-48A0-B00A-91B1524FEC12}"/>
    <cellStyle name="_Multiple_FCMBLABRA" xfId="1346" xr:uid="{3AC51A29-0BD4-4506-9BC1-A81FDC40BFE5}"/>
    <cellStyle name="_Multiple_MTN_Custom_Forecasts_Q1_2008" xfId="1347" xr:uid="{AED4CF48-1643-484E-BB55-8D51548B7E33}"/>
    <cellStyle name="_Multiple_PakistabMob2005" xfId="1348" xr:uid="{19B3DA5C-56C5-43F8-B5B7-8E470C4CEDCC}"/>
    <cellStyle name="_MultipleSpace" xfId="1349" xr:uid="{5ECD2ADE-AC8A-455F-8B9D-0690812E5BDC}"/>
    <cellStyle name="_MultipleSpace 2" xfId="1350" xr:uid="{93B6047F-AE1A-474A-A87B-1E4B41521A20}"/>
    <cellStyle name="_MultipleSpace 3" xfId="1351" xr:uid="{D1218088-73FC-4F25-A4D4-D453D2D5E65B}"/>
    <cellStyle name="_MultipleSpace 4" xfId="1352" xr:uid="{C7BEB2BA-553F-4D1C-A68B-8CEFC5C3F5B4}"/>
    <cellStyle name="_MultipleSpace_2Q08 AME Mobile Demand Aggregation copy" xfId="1353" xr:uid="{A3232CDA-3E0F-4121-B283-800535D3A657}"/>
    <cellStyle name="_MultipleSpace_AfricaMiddleEastMobileDemand3Q2005" xfId="1354" xr:uid="{3D2912B5-E581-412D-BC4E-2F740ABCBBEA}"/>
    <cellStyle name="_MultipleSpace_AME Mobile Demand and Data Aggregation - 1Q06" xfId="1355" xr:uid="{B2E77958-C859-49AE-8880-C893EF2D1CD6}"/>
    <cellStyle name="_MultipleSpace_AP Mobile Demand Aggregation and Check file - 1Q06 - USE THIS ONE" xfId="1356" xr:uid="{4D80ADAC-20F5-44A7-B406-01227F1D291D}"/>
    <cellStyle name="_MultipleSpace_AP Mobile Demand Check File 1q2006 v.Linked" xfId="1357" xr:uid="{41885E50-DEE7-4287-B518-77B3997EF944}"/>
    <cellStyle name="_MultipleSpace_Definitions" xfId="1358" xr:uid="{7BB7F56E-ADAD-464C-953C-06F1C38CC576}"/>
    <cellStyle name="_MultipleSpace_FCMBEMEA_R" xfId="1359" xr:uid="{F9B2EA77-50DF-440E-9EA2-791EC7B21211}"/>
    <cellStyle name="_MultipleSpace_FCMBLABRA" xfId="1360" xr:uid="{0AFECDBB-3912-4F2F-8D80-F8A1E861F7B9}"/>
    <cellStyle name="_MultipleSpace_MTN_Custom_Forecasts_Q1_2008" xfId="1361" xr:uid="{73C4CAA2-20B7-46A5-B284-4A4FBFB316F3}"/>
    <cellStyle name="_MultipleSpace_PakistabMob2005" xfId="1362" xr:uid="{B1729F26-937F-4E0A-8258-552187C6CF39}"/>
    <cellStyle name="_Row1" xfId="1363" xr:uid="{9AB93FAC-0285-4BD4-B83C-E035303922DE}"/>
    <cellStyle name="_Row1_GF-Kennzahlen" xfId="1364" xr:uid="{0FFA228B-C21D-469C-8748-1B641B89C934}"/>
    <cellStyle name="_Row1_kgfums" xfId="1365" xr:uid="{102D1187-2644-48DE-96B5-27DEA8B11C8D}"/>
    <cellStyle name="_Row1_KMR-back up-Folien Pa 2006 04 12" xfId="1366" xr:uid="{6BE243AD-C7CB-4C38-9F12-6959B67EFD01}"/>
    <cellStyle name="_Row1_KMR-back up-Folien Pa 2006 04 121" xfId="1367" xr:uid="{FFABD59E-DCC4-41CE-AB83-580DA148D10F}"/>
    <cellStyle name="_Row1_KMR-back up-Folien Pa 2006 04 124" xfId="1368" xr:uid="{B759217F-BFAA-40A2-B206-0C52D0B2C4A1}"/>
    <cellStyle name="_Row1_Säulen" xfId="1369" xr:uid="{34AFA3F8-5F29-4E43-9D1C-7B5D4018B43C}"/>
    <cellStyle name="_Row1_Vorjahreswerte Anpassung 06 2001" xfId="1370" xr:uid="{1592533C-99F5-473E-B0E5-DC64A53BA27D}"/>
    <cellStyle name="_Row2" xfId="1371" xr:uid="{46361E49-1C51-4E74-BFCD-06993C90240F}"/>
    <cellStyle name="_Row2_GF-Kennzahlen" xfId="1372" xr:uid="{872127A7-A4BB-4CDA-BE1B-3BD5BF0B5E49}"/>
    <cellStyle name="_Row2_kgfums" xfId="1373" xr:uid="{F406BC96-ECEC-4485-8E3C-567D61CEF185}"/>
    <cellStyle name="_Row2_KMR-back up-Folien Pa 2006 04 12" xfId="1374" xr:uid="{BC7D93A5-D61C-412B-9089-6E627DF3DD6F}"/>
    <cellStyle name="_Row2_KMR-back up-Folien Pa 2006 04 121" xfId="1375" xr:uid="{974AB7C6-2D17-418C-96CF-2883F21F11B8}"/>
    <cellStyle name="_Row2_KMR-back up-Folien Pa 2006 04 124" xfId="1376" xr:uid="{75B6475A-A555-4A9D-A8E3-6C7F36EF1435}"/>
    <cellStyle name="_Row2_Säulen" xfId="1377" xr:uid="{FD37CB9D-401C-4996-9274-68C7BA21D9AC}"/>
    <cellStyle name="_Row2_Vorjahreswerte Anpassung 06 2001" xfId="1378" xr:uid="{6C73723C-CC68-4DB8-A212-DA58CBEDCF65}"/>
    <cellStyle name="_Row3" xfId="1379" xr:uid="{F0271D57-725A-40F7-B1CC-0EADFF9304CF}"/>
    <cellStyle name="_Row3_GF-Kennzahlen" xfId="1380" xr:uid="{D55D6C58-8F82-45C3-B106-E4AA15C570C1}"/>
    <cellStyle name="_Row3_kgfums" xfId="1381" xr:uid="{970DFF78-B418-4841-AB02-F37E7E3B29B4}"/>
    <cellStyle name="_Row3_KMR-back up-Folien Pa 2006 04 12" xfId="1382" xr:uid="{0235D09F-8AB1-49AB-8AF1-1CF52B43BC3B}"/>
    <cellStyle name="_Row3_KMR-back up-Folien Pa 2006 04 121" xfId="1383" xr:uid="{18C9A8E2-CA70-48B2-A867-38A768BEFCE4}"/>
    <cellStyle name="_Row3_KMR-back up-Folien Pa 2006 04 124" xfId="1384" xr:uid="{99661D11-E39D-4B8E-8039-A52710A3C8FD}"/>
    <cellStyle name="_Row3_Säulen" xfId="1385" xr:uid="{C18D8BB1-A65C-4DF4-B7F2-180027B9B5B0}"/>
    <cellStyle name="_Row3_Vorjahreswerte Anpassung 06 2001" xfId="1386" xr:uid="{408080D4-1221-4E18-B4AC-8866C97F0A65}"/>
    <cellStyle name="_Row4" xfId="1387" xr:uid="{35CEC3E3-2FEB-423E-BC8F-5E1EAF2FB6F6}"/>
    <cellStyle name="_Row4_GF-Kennzahlen" xfId="1388" xr:uid="{933D444A-B330-4149-A56F-DC75BAAFF3A2}"/>
    <cellStyle name="_Row4_kgfums" xfId="1389" xr:uid="{9FBB6593-4920-4296-B911-5674E16F614F}"/>
    <cellStyle name="_Row4_KMR-back up-Folien Pa 2006 04 12" xfId="1390" xr:uid="{DC47047B-8218-4928-B029-390191DB155F}"/>
    <cellStyle name="_Row4_KMR-back up-Folien Pa 2006 04 121" xfId="1391" xr:uid="{6FEDA1C8-C391-4D08-96EE-BB17304C4223}"/>
    <cellStyle name="_Row4_KMR-back up-Folien Pa 2006 04 124" xfId="1392" xr:uid="{1B83C9D5-4953-40E9-8620-C8C92AA8E278}"/>
    <cellStyle name="_Row4_Säulen" xfId="1393" xr:uid="{ECD02BEE-9979-44A6-A158-D71CF5C06519}"/>
    <cellStyle name="_Row4_Vorjahreswerte Anpassung 06 2001" xfId="1394" xr:uid="{4DCABE47-7CE5-4F79-9736-EB2470750A8E}"/>
    <cellStyle name="_Row5" xfId="1395" xr:uid="{37158A37-DCD1-4A09-A3E9-BF5F1195D25A}"/>
    <cellStyle name="_Row5_GF-Kennzahlen" xfId="1396" xr:uid="{A03E7591-8B9C-46A5-B139-9770F1411AA0}"/>
    <cellStyle name="_Row5_kgfums" xfId="1397" xr:uid="{B58FBEA0-5211-4420-A8D2-B0F1FFDDA4CB}"/>
    <cellStyle name="_Row5_KMR-back up-Folien Pa 2006 04 12" xfId="1398" xr:uid="{9103C2A2-995B-4671-8F21-69F6F9EFFE56}"/>
    <cellStyle name="_Row5_KMR-back up-Folien Pa 2006 04 121" xfId="1399" xr:uid="{0EE26A36-8DA0-402B-AEA7-BCE4790196ED}"/>
    <cellStyle name="_Row5_KMR-back up-Folien Pa 2006 04 124" xfId="1400" xr:uid="{A6A11854-A54F-414D-A3F1-BC46B8F08685}"/>
    <cellStyle name="_Row5_Säulen" xfId="1401" xr:uid="{458D63F4-D7C2-49C6-9723-67D7251076E3}"/>
    <cellStyle name="_Row5_Vorjahreswerte Anpassung 06 2001" xfId="1402" xr:uid="{34391AB2-393F-4158-9F3A-462784B1264D}"/>
    <cellStyle name="_Row6" xfId="1403" xr:uid="{2AE4E3DC-9221-404A-A42D-7A21B9B8F2F6}"/>
    <cellStyle name="_Row6_GF-Kennzahlen" xfId="1404" xr:uid="{74CB44DC-493E-4DC1-A841-BDA1BA7CBD94}"/>
    <cellStyle name="_Row6_kgfums" xfId="1405" xr:uid="{54A0C0BF-DAF1-495B-9315-B50A4312DB1B}"/>
    <cellStyle name="_Row6_KMR-back up-Folien Pa 2006 04 12" xfId="1406" xr:uid="{9E285505-CAA8-4FDB-B68B-C670A9F7AD9A}"/>
    <cellStyle name="_Row6_KMR-back up-Folien Pa 2006 04 121" xfId="1407" xr:uid="{8CBFEC0C-1E72-424C-8B23-8AE53913A19E}"/>
    <cellStyle name="_Row6_KMR-back up-Folien Pa 2006 04 124" xfId="1408" xr:uid="{99FC5B99-ED0D-4424-AD0F-42B7FE27BEEB}"/>
    <cellStyle name="_Row6_Säulen" xfId="1409" xr:uid="{7F9C18A9-3CF3-413A-88D5-439B4E61EEAB}"/>
    <cellStyle name="_Row6_Vorjahreswerte Anpassung 06 2001" xfId="1410" xr:uid="{1A50AD76-2E7E-4B39-B340-6668F5EF378E}"/>
    <cellStyle name="_Row7" xfId="1411" xr:uid="{48213FE9-D102-4DE7-947C-48B99A517007}"/>
    <cellStyle name="_Row7_GF-Kennzahlen" xfId="1412" xr:uid="{E35CE2DB-ADC8-4F00-918D-A84C0EEB8EB7}"/>
    <cellStyle name="_Row7_kgfums" xfId="1413" xr:uid="{DA0A1B8F-61C8-4BF6-AE08-D7C24F765A7F}"/>
    <cellStyle name="_Row7_KMR-back up-Folien Pa 2006 04 12" xfId="1414" xr:uid="{C09D329B-971E-4040-970F-4417E41E0010}"/>
    <cellStyle name="_Row7_KMR-back up-Folien Pa 2006 04 121" xfId="1415" xr:uid="{9CD3FBDF-789A-4A2E-80E2-9E50090BE588}"/>
    <cellStyle name="_Row7_KMR-back up-Folien Pa 2006 04 124" xfId="1416" xr:uid="{CBF7EB0A-E056-4F48-BCD8-853BFA56162C}"/>
    <cellStyle name="_Row7_Säulen" xfId="1417" xr:uid="{428BCDD8-FDAF-480E-BA03-2CF54C1F33CB}"/>
    <cellStyle name="_Row7_Vorjahreswerte Anpassung 06 2001" xfId="1418" xr:uid="{944246C7-FC4A-4BA2-847D-18F27B123B73}"/>
    <cellStyle name="_SubHeading" xfId="1419" xr:uid="{1CAD6A80-9731-4485-87BB-0B18D8352E96}"/>
    <cellStyle name="_SubHeading_AfricaMiddleEastMobileDemand3Q2005" xfId="1420" xr:uid="{77DB0F1B-5A93-471E-A225-EC9034B894D1}"/>
    <cellStyle name="_SubHeading_AME Mobile Demand and Data Aggregation - 1Q06" xfId="1421" xr:uid="{146D934D-F47D-4AAA-BC98-9EDC842A26A3}"/>
    <cellStyle name="_SubHeading_AP Mobile Demand Aggregation and Check file - 1Q06 - USE THIS ONE" xfId="1422" xr:uid="{06833680-C178-47CA-B663-EEB91F40206D}"/>
    <cellStyle name="_SubHeading_AP Mobile Demand Check File 1q2006 v.Linked" xfId="1423" xr:uid="{7441ACA0-8162-450E-ABA4-A527D0F75885}"/>
    <cellStyle name="_SubHeading_Definitions" xfId="1424" xr:uid="{3FA3ECC6-AE1E-4274-A53A-69A6035B02AE}"/>
    <cellStyle name="_SubHeading_FCMBEMEA_R" xfId="1425" xr:uid="{69C627DC-EC96-4EE0-92B1-2FB01E243AE8}"/>
    <cellStyle name="_SubHeading_FCMBLABRA" xfId="1426" xr:uid="{81181338-4614-49D3-AC03-30273344CFCF}"/>
    <cellStyle name="_SubHeading_MTN_Custom_Forecasts_Q1_2008" xfId="1427" xr:uid="{537A40BC-0769-458E-A695-37E27BC03A9F}"/>
    <cellStyle name="_SubHeading_PakistabMob2005" xfId="1428" xr:uid="{118F176F-F0A3-42ED-AF5A-F834309A4F56}"/>
    <cellStyle name="_Table" xfId="1429" xr:uid="{9956AFD1-8707-4895-9D90-0E63E0F6C8AD}"/>
    <cellStyle name="_Table_AfricaMiddleEastMobileDemand3Q2005" xfId="1430" xr:uid="{0B11067B-1CB4-4BA1-A18A-19DA6D06C294}"/>
    <cellStyle name="_Table_AME Mobile Demand and Data Aggregation - 1Q06" xfId="1431" xr:uid="{E2CB051F-D63A-4120-A2C1-C9DB683AE28B}"/>
    <cellStyle name="_Table_AP Mobile Demand Aggregation and Check file - 1Q06 - USE THIS ONE" xfId="1432" xr:uid="{145E68D6-47E8-4F2B-909C-34BD0CEBEE70}"/>
    <cellStyle name="_Table_AP Mobile Demand Check File 1q2006 v.Linked" xfId="1433" xr:uid="{F7E7ED3B-1A50-45B1-B36B-E61687740D40}"/>
    <cellStyle name="_Table_Definitions" xfId="1434" xr:uid="{FA3317CB-80E1-4D8E-9E43-F5FA5B2A422C}"/>
    <cellStyle name="_Table_FCMBEMEA_R" xfId="1435" xr:uid="{0391910C-76F2-4CD5-B16B-B9A1A2C158E4}"/>
    <cellStyle name="_Table_FCMBLABRA" xfId="1436" xr:uid="{C1FCE0F3-1FF1-4BA7-AD1D-B82187C1E1D7}"/>
    <cellStyle name="_Table_MTN_Custom_Forecasts_Q1_2008" xfId="1437" xr:uid="{E7BAE53A-24C0-4B86-9A82-BE7EBA40A1CE}"/>
    <cellStyle name="_Table_PakistabMob2005" xfId="1438" xr:uid="{CEF519AE-FE92-45B2-B27C-2B0F69F4F1E4}"/>
    <cellStyle name="_TableHead" xfId="1439" xr:uid="{14BAC40B-ADCC-4984-810D-495C115F1299}"/>
    <cellStyle name="_TableHead_AfricaMiddleEastMobileDemand3Q2005" xfId="1440" xr:uid="{AA5BFD24-AEEC-4729-A295-AC7B2F952A5E}"/>
    <cellStyle name="_TableHead_AME Mobile Demand and Data Aggregation - 1Q06" xfId="1441" xr:uid="{35C1090D-1124-4711-944F-FFE74C1C27EE}"/>
    <cellStyle name="_TableHead_AP Mobile Demand Aggregation and Check file - 1Q06 - USE THIS ONE" xfId="1442" xr:uid="{3D01C909-9B3C-44D1-866D-D2AACCF88CE1}"/>
    <cellStyle name="_TableHead_AP Mobile Demand Check File 1q2006 v.Linked" xfId="1443" xr:uid="{D2E0A591-D8EC-4881-A27D-AEDD3A88F29C}"/>
    <cellStyle name="_TableHead_Definitions" xfId="1444" xr:uid="{4D00BC04-409A-42AC-A2FA-4DFAC3792365}"/>
    <cellStyle name="_TableHead_FCMBEMEA_R" xfId="1445" xr:uid="{79B535AB-462C-45C6-8FB6-0520E2DBD6EA}"/>
    <cellStyle name="_TableHead_FCMBLABRA" xfId="1446" xr:uid="{7EDD3A60-5487-4015-8527-E9B0B994F626}"/>
    <cellStyle name="_TableHead_Orange AME Forecast Templates Nov 06 final" xfId="1447" xr:uid="{9E704B42-0DE2-4B68-ABA5-09CA81A1DAD8}"/>
    <cellStyle name="_TableHead_PakistabMob2005" xfId="1448" xr:uid="{3EC107ED-1C1C-4854-85E1-0E8761B37066}"/>
    <cellStyle name="_TableRowHead" xfId="1449" xr:uid="{1AC3E9E7-3487-4CA1-B492-B0D4ECB41C1B}"/>
    <cellStyle name="_TableRowHead_AfricaMiddleEastMobileDemand3Q2005" xfId="1450" xr:uid="{09295E9F-00C1-4A5A-BA9F-5C7B6F263EAA}"/>
    <cellStyle name="_TableRowHead_AME Mobile Demand and Data Aggregation - 1Q06" xfId="1451" xr:uid="{BE45FEC1-0990-4FF4-96BD-1DAA9357D3B1}"/>
    <cellStyle name="_TableRowHead_AP Mobile Demand Aggregation and Check file - 1Q06 - USE THIS ONE" xfId="1452" xr:uid="{8EE1195F-3389-4B63-86D1-2E4954E245C9}"/>
    <cellStyle name="_TableRowHead_AP Mobile Demand Check File 1q2006 v.Linked" xfId="1453" xr:uid="{0C532407-7C3B-40F7-9A09-FF1BB8A8E72B}"/>
    <cellStyle name="_TableRowHead_Definitions" xfId="1454" xr:uid="{C8AACE87-5887-46D8-8D22-328CCF12F44F}"/>
    <cellStyle name="_TableRowHead_FCMBEMEA_R" xfId="1455" xr:uid="{0C855DC1-9CC1-4FA9-89CD-A0EAC4B45B8A}"/>
    <cellStyle name="_TableRowHead_FCMBLABRA" xfId="1456" xr:uid="{F598E27B-E75B-4371-BC62-3FD171B7DDA6}"/>
    <cellStyle name="_TableRowHead_Orange AME Forecast Templates Nov 06 final" xfId="1457" xr:uid="{F984ABA2-7466-44BE-942E-D7DE006AD933}"/>
    <cellStyle name="_TableRowHead_PakistabMob2005" xfId="1458" xr:uid="{4AB03285-D879-43A8-9A50-72C5901192E2}"/>
    <cellStyle name="_TableSuperHead" xfId="1459" xr:uid="{0FFAA9A9-E326-4E54-B5FF-2E871C18E38B}"/>
    <cellStyle name="_TableSuperHead_AfricaMiddleEastMobileDemand3Q2005" xfId="1460" xr:uid="{0D682AF0-CED8-441A-A30B-6C746B3683A5}"/>
    <cellStyle name="_TableSuperHead_AME Mobile Demand and Data Aggregation - 1Q06" xfId="1461" xr:uid="{01AE0D74-38D9-403D-ADFC-D67605603E07}"/>
    <cellStyle name="_TableSuperHead_AP Mobile Demand Aggregation and Check file - 1Q06 - USE THIS ONE" xfId="1462" xr:uid="{FB8CD607-C361-489D-B9A5-F1D62FAA860F}"/>
    <cellStyle name="_TableSuperHead_AP Mobile Demand Check File 1q2006 v.Linked" xfId="1463" xr:uid="{D9D2D6E3-6C0A-4C41-956F-37A099386785}"/>
    <cellStyle name="_TableSuperHead_Definitions" xfId="1464" xr:uid="{F2EF60E5-D5E9-479D-AB19-D33EBDAF8F47}"/>
    <cellStyle name="_TableSuperHead_FCMBEMEA_R" xfId="1465" xr:uid="{6F426A77-CC38-4B18-BCDA-EE8369C2E54F}"/>
    <cellStyle name="_TableSuperHead_FCMBLABRA" xfId="1466" xr:uid="{F2743DD8-EE02-4B80-AB43-BA3C299A5BE5}"/>
    <cellStyle name="_TableSuperHead_MTN_Custom_Forecasts_Q1_2008" xfId="1467" xr:uid="{FB173061-B2F2-43AB-B550-D36BE3D08FAC}"/>
    <cellStyle name="_TableSuperHead_PakistabMob2005" xfId="1468" xr:uid="{803BD85F-7767-4EE1-B48A-CBEA6ED17670}"/>
    <cellStyle name="_T-Mobile" xfId="1469" xr:uid="{5C730505-A80F-4278-93B1-E0E6B56761CC}"/>
    <cellStyle name="=C:\WINNT\SYSTEM32\COMMAND.COM" xfId="1470" xr:uid="{10B7B176-EF47-4ED0-A892-A5CDCCE898A3}"/>
    <cellStyle name="=C:\WINNT\SYSTEM32\COMMAND.COM 1" xfId="1471" xr:uid="{0AA4B27A-5899-4B22-B40D-85BB279CE93D}"/>
    <cellStyle name="=C:\WINNT\SYSTEM32\COMMAND.COM 1 2" xfId="1472" xr:uid="{1079A2AD-FF95-4AF9-B3D5-2DE28A3C05E8}"/>
    <cellStyle name="=C:\WINNT\SYSTEM32\COMMAND.COM 1 3" xfId="1473" xr:uid="{367988A5-836D-41CA-9D99-92B885A0BF98}"/>
    <cellStyle name="=C:\WINNT\SYSTEM32\COMMAND.COM_Definitions" xfId="1474" xr:uid="{DDB1E52E-664E-46A8-BD27-ACB2FC2609FD}"/>
    <cellStyle name="=C:\WINNT35\SYSTEM32\COMMAND.COM" xfId="1475" xr:uid="{A3EA1AB5-AB1F-4450-80F5-97BC1F1D6F3B}"/>
    <cellStyle name="◊Dat • Bereich T.M.JJJJ" xfId="1476" xr:uid="{C5A18B7A-7567-448C-BA45-2B81075E4127}"/>
    <cellStyle name="◊Dat • Spalte T.M.JJJJ" xfId="1477" xr:uid="{BC2D1DB9-F367-458A-91C0-3AEA6395C28C}"/>
    <cellStyle name="0000" xfId="1478" xr:uid="{EE19BB41-EDD4-49B0-88E1-7DB1F0D1D087}"/>
    <cellStyle name="000000" xfId="1479" xr:uid="{5DD49971-2E04-4D2F-ADAF-9CE63BD26FD1}"/>
    <cellStyle name="20 % - Accent1" xfId="1480" xr:uid="{A9701298-195A-4A2B-BD8B-D6428957CA57}"/>
    <cellStyle name="20 % - Accent2" xfId="1481" xr:uid="{9C4C6342-8EC6-46CF-B279-6FB7B8679806}"/>
    <cellStyle name="20 % - Accent3" xfId="1482" xr:uid="{89884521-46C2-4E7E-96D2-66EF2274E19A}"/>
    <cellStyle name="20 % - Accent4" xfId="1483" xr:uid="{CFD429AE-F4C8-4EFA-BAD2-A05738F4FACF}"/>
    <cellStyle name="20 % - Accent5" xfId="1484" xr:uid="{3AF38321-434C-4858-A994-0B2D81602FE8}"/>
    <cellStyle name="20 % - Accent6" xfId="1485" xr:uid="{C5A6899B-FC51-43C5-BD86-FB00D02D5E01}"/>
    <cellStyle name="20% - Accent1 10" xfId="75" xr:uid="{131AB5A9-9504-4F26-A5E8-24FB5C27F95B}"/>
    <cellStyle name="20% - Accent1 11" xfId="76" xr:uid="{AC6F2011-AEB9-4294-8D79-05F93262A5B2}"/>
    <cellStyle name="20% - Accent1 12" xfId="77" xr:uid="{57AD9768-CEBD-469F-A4FD-9F70ABA694B0}"/>
    <cellStyle name="20% - Accent1 13" xfId="78" xr:uid="{935A0FA2-772C-4357-BF01-1C5F1BD72AF8}"/>
    <cellStyle name="20% - Accent1 14" xfId="79" xr:uid="{6C16E02A-7C86-416C-9CE4-B0E15675114A}"/>
    <cellStyle name="20% - Accent1 15" xfId="80" xr:uid="{0088BD56-15FF-4256-A401-FC35779CD757}"/>
    <cellStyle name="20% - Accent1 16" xfId="81" xr:uid="{77612F2E-594A-4A29-8FAD-19A76DA84D25}"/>
    <cellStyle name="20% - Accent1 17" xfId="82" xr:uid="{050FD575-44B9-499C-8389-04AC4671271C}"/>
    <cellStyle name="20% - Accent1 18" xfId="83" xr:uid="{A76617C4-A212-4D4D-8170-BD9929DFB183}"/>
    <cellStyle name="20% - Accent1 19" xfId="84" xr:uid="{7E728CAC-0907-4E05-9E8F-545CE691EFDC}"/>
    <cellStyle name="20% - Accent1 2" xfId="85" xr:uid="{D32AE61C-29EE-4C55-A6E8-FDAA1465F21B}"/>
    <cellStyle name="20% - Accent1 20" xfId="86" xr:uid="{DCE004D1-28E4-4D9E-AD08-810C246942AB}"/>
    <cellStyle name="20% - Accent1 21" xfId="87" xr:uid="{2D61D5B6-7DFE-4477-93C9-19B57E1EDD8F}"/>
    <cellStyle name="20% - Accent1 22" xfId="1030" xr:uid="{DF46C39A-A90D-45FE-AA0F-DE6D46E86DCC}"/>
    <cellStyle name="20% - Accent1 22 2" xfId="1486" xr:uid="{223DCB8E-C1F6-479D-AFD3-5241B3047ACE}"/>
    <cellStyle name="20% - Accent1 22 2 2" xfId="1487" xr:uid="{D7265F1D-A003-413C-BA38-79BE0AD36500}"/>
    <cellStyle name="20% - Accent1 22 2 2 2" xfId="1915" xr:uid="{DC5FA555-0040-4D4C-BD73-EA13DC7AFE60}"/>
    <cellStyle name="20% - Accent1 22 2 2 2 2" xfId="2298" xr:uid="{EC03E1BF-0E40-436E-AE1D-8FAC78F4D616}"/>
    <cellStyle name="20% - Accent1 22 2 2 2 2 2" xfId="2847" xr:uid="{D13561F9-A1E1-427C-83E6-1D381128952A}"/>
    <cellStyle name="20% - Accent1 22 2 2 2 2 2 2" xfId="3931" xr:uid="{195B2B85-4934-4EFA-9682-76B3EAA86781}"/>
    <cellStyle name="20% - Accent1 22 2 2 2 2 3" xfId="3389" xr:uid="{55EF916A-C6B9-4FA5-BFD2-23F3CFBA8565}"/>
    <cellStyle name="20% - Accent1 22 2 2 2 3" xfId="2577" xr:uid="{BB801601-91B9-4F83-9B50-279B17E390A0}"/>
    <cellStyle name="20% - Accent1 22 2 2 2 3 2" xfId="3661" xr:uid="{360D7506-09EE-4328-B91B-74989BEC0279}"/>
    <cellStyle name="20% - Accent1 22 2 2 2 4" xfId="3119" xr:uid="{66E52C1B-E5E8-47AF-AD11-7442B1F3B47F}"/>
    <cellStyle name="20% - Accent1 22 2 2 3" xfId="1964" xr:uid="{3EC78C1A-05BA-4E7B-81B6-8C0D7179CA2B}"/>
    <cellStyle name="20% - Accent1 22 2 2 3 2" xfId="2164" xr:uid="{6B97E2C9-2EEC-46DC-AA6A-CCF5E1326913}"/>
    <cellStyle name="20% - Accent1 22 2 2 3 2 2" xfId="2713" xr:uid="{3F0A88D2-52BE-4D7F-B198-339E5E6C726D}"/>
    <cellStyle name="20% - Accent1 22 2 2 3 2 2 2" xfId="3797" xr:uid="{9133C417-A845-4020-8A9B-860A6F8CA0FC}"/>
    <cellStyle name="20% - Accent1 22 2 2 3 2 3" xfId="3255" xr:uid="{E46B9DFD-6A3F-4173-9CA4-CBD3DFA0A41D}"/>
    <cellStyle name="20% - Accent1 22 2 2 3 3" xfId="2443" xr:uid="{D8E7C264-9576-47BE-8539-A5D0508F3183}"/>
    <cellStyle name="20% - Accent1 22 2 2 3 3 2" xfId="3527" xr:uid="{6711ACB5-138A-406A-B497-6F80977EAB02}"/>
    <cellStyle name="20% - Accent1 22 2 2 3 4" xfId="2984" xr:uid="{2DF4560A-9AB1-4E9F-A41A-C6DCA6857F65}"/>
    <cellStyle name="20% - Accent1 22 2 2 4" xfId="2117" xr:uid="{447099CE-FE86-4DAD-9807-36E3E9614D91}"/>
    <cellStyle name="20% - Accent1 22 2 2 4 2" xfId="2667" xr:uid="{126D9C96-6ECE-4E2B-8801-0FDFD57503AD}"/>
    <cellStyle name="20% - Accent1 22 2 2 4 2 2" xfId="3751" xr:uid="{6A4F4B08-BDB6-4C5C-BF04-B05B10344FEC}"/>
    <cellStyle name="20% - Accent1 22 2 2 4 3" xfId="3209" xr:uid="{E0177242-4D81-4FA4-8037-C5F82D2970C6}"/>
    <cellStyle name="20% - Accent1 22 2 2 5" xfId="2397" xr:uid="{2230B148-76A3-4C00-99B4-00537630E7B4}"/>
    <cellStyle name="20% - Accent1 22 2 2 5 2" xfId="3481" xr:uid="{4C950A98-CAF4-422B-A1CC-72A92F906F2D}"/>
    <cellStyle name="20% - Accent1 22 2 2 6" xfId="2938" xr:uid="{CAD5220C-AB03-4DDE-9095-521BF6F603E5}"/>
    <cellStyle name="20% - Accent1 22 2 3" xfId="1863" xr:uid="{A0BEB1C4-67F7-4261-95E2-5FBE421A9C8D}"/>
    <cellStyle name="20% - Accent1 22 2 3 2" xfId="2253" xr:uid="{A6BD36B1-4E03-4DC2-9570-03D924208FEC}"/>
    <cellStyle name="20% - Accent1 22 2 3 2 2" xfId="2802" xr:uid="{FE30A580-A5DB-4692-891B-7B4B99AE85A8}"/>
    <cellStyle name="20% - Accent1 22 2 3 2 2 2" xfId="3886" xr:uid="{EFBBFD74-D990-48D4-8C56-5CB025026F78}"/>
    <cellStyle name="20% - Accent1 22 2 3 2 3" xfId="3344" xr:uid="{12B0E16A-FF44-41CB-8B1D-FB0A0C7B541C}"/>
    <cellStyle name="20% - Accent1 22 2 3 3" xfId="2532" xr:uid="{8D579879-6530-4AF0-9DF0-5B531025F2A0}"/>
    <cellStyle name="20% - Accent1 22 2 3 3 2" xfId="3616" xr:uid="{A2527401-BA0A-4E4E-8272-E575EB3E57F7}"/>
    <cellStyle name="20% - Accent1 22 2 3 4" xfId="3074" xr:uid="{B14E7BF6-DC5E-478D-AFBA-706E5045BB4E}"/>
    <cellStyle name="20% - Accent1 22 2 4" xfId="1963" xr:uid="{55EAC4EC-DD50-4E74-8D5D-4FDCF83FD7BF}"/>
    <cellStyle name="20% - Accent1 22 2 4 2" xfId="2163" xr:uid="{FC4C86CF-2D05-4882-A2CF-3CE3E2D111C5}"/>
    <cellStyle name="20% - Accent1 22 2 4 2 2" xfId="2712" xr:uid="{4400D4CE-D7EF-40E2-8C1D-0332D0655D98}"/>
    <cellStyle name="20% - Accent1 22 2 4 2 2 2" xfId="3796" xr:uid="{6786A7F3-3E03-410E-A2EC-FF3F20AC81CA}"/>
    <cellStyle name="20% - Accent1 22 2 4 2 3" xfId="3254" xr:uid="{6F957485-A5B5-49F6-BF3E-F99248818A0A}"/>
    <cellStyle name="20% - Accent1 22 2 4 3" xfId="2442" xr:uid="{584EFBAE-E431-41E6-9A9A-11DFCE1F371B}"/>
    <cellStyle name="20% - Accent1 22 2 4 3 2" xfId="3526" xr:uid="{1DF17745-CAD5-4D54-81C1-D325DA4E560E}"/>
    <cellStyle name="20% - Accent1 22 2 4 4" xfId="2983" xr:uid="{2A97F339-60C4-434D-86BC-D3B8C271848A}"/>
    <cellStyle name="20% - Accent1 22 2 5" xfId="2067" xr:uid="{C5F4438E-DA58-466B-9801-F4314652F5C1}"/>
    <cellStyle name="20% - Accent1 22 2 5 2" xfId="2622" xr:uid="{6A8DBB0E-9061-41BA-9B7E-783246C9D791}"/>
    <cellStyle name="20% - Accent1 22 2 5 2 2" xfId="3706" xr:uid="{1C3B121C-AC1E-497C-A229-FEEE045C5CB5}"/>
    <cellStyle name="20% - Accent1 22 2 5 3" xfId="3164" xr:uid="{1049AFAE-A68B-4C50-BEB7-492A6DCDD7D5}"/>
    <cellStyle name="20% - Accent1 22 2 6" xfId="2351" xr:uid="{AC3409F2-E681-416B-B001-371206251228}"/>
    <cellStyle name="20% - Accent1 22 2 6 2" xfId="3434" xr:uid="{1D99F1A8-A130-4A0B-B41D-27375E6990D1}"/>
    <cellStyle name="20% - Accent1 22 2 7" xfId="2893" xr:uid="{8666A9A4-FB3B-44BA-BC72-D185340E97E4}"/>
    <cellStyle name="20% - Accent1 22 3" xfId="1488" xr:uid="{5C236362-2360-4495-8260-0EE2868F08C8}"/>
    <cellStyle name="20% - Accent1 22 3 2" xfId="1901" xr:uid="{A080F1B5-58F8-48ED-AF52-2DB123D202DD}"/>
    <cellStyle name="20% - Accent1 22 3 2 2" xfId="2284" xr:uid="{39CCBBCD-2808-4482-8473-F3CBE97859C8}"/>
    <cellStyle name="20% - Accent1 22 3 2 2 2" xfId="2833" xr:uid="{C706582B-EFF3-439A-9B06-42ADE88EB8D4}"/>
    <cellStyle name="20% - Accent1 22 3 2 2 2 2" xfId="3917" xr:uid="{752E8EE0-0A38-4170-B016-A0B42D76561E}"/>
    <cellStyle name="20% - Accent1 22 3 2 2 3" xfId="3375" xr:uid="{3C8C3500-923A-4E5D-94D8-0CC352624BE7}"/>
    <cellStyle name="20% - Accent1 22 3 2 3" xfId="2563" xr:uid="{C3B9DB32-ED1A-48A2-8ACC-12A7899016CC}"/>
    <cellStyle name="20% - Accent1 22 3 2 3 2" xfId="3647" xr:uid="{A77BDB1F-DC97-409E-8059-7F060C70AD19}"/>
    <cellStyle name="20% - Accent1 22 3 2 4" xfId="3105" xr:uid="{CCFAA395-FECF-495F-A32D-6D6C65DFC33D}"/>
    <cellStyle name="20% - Accent1 22 3 3" xfId="1965" xr:uid="{CF84AE5B-F031-45AB-9533-3904E629D1D3}"/>
    <cellStyle name="20% - Accent1 22 3 3 2" xfId="2165" xr:uid="{AEE9E4BD-6310-4D20-B52D-357DC8FA23E9}"/>
    <cellStyle name="20% - Accent1 22 3 3 2 2" xfId="2714" xr:uid="{D9DAB072-A37E-45F9-A82D-D609A9AECF31}"/>
    <cellStyle name="20% - Accent1 22 3 3 2 2 2" xfId="3798" xr:uid="{05390B19-25BA-4820-9C1C-EB1FBC9933A2}"/>
    <cellStyle name="20% - Accent1 22 3 3 2 3" xfId="3256" xr:uid="{BEB9D960-A05B-4AEB-A812-7EB13571C576}"/>
    <cellStyle name="20% - Accent1 22 3 3 3" xfId="2444" xr:uid="{F0710F56-2183-4010-94AD-8A46B6EE74C9}"/>
    <cellStyle name="20% - Accent1 22 3 3 3 2" xfId="3528" xr:uid="{71DA7613-D529-4E55-BCA9-7A6581ED79D8}"/>
    <cellStyle name="20% - Accent1 22 3 3 4" xfId="2985" xr:uid="{3AE3758B-2336-47A5-8488-A14C092F4E45}"/>
    <cellStyle name="20% - Accent1 22 3 4" xfId="2103" xr:uid="{14AA42D2-D4C2-439C-A678-907F5530DF63}"/>
    <cellStyle name="20% - Accent1 22 3 4 2" xfId="2653" xr:uid="{CF83D574-B289-4061-A2BA-A9BB81DCC187}"/>
    <cellStyle name="20% - Accent1 22 3 4 2 2" xfId="3737" xr:uid="{7A107C88-748A-4D9F-B89F-5B3104757783}"/>
    <cellStyle name="20% - Accent1 22 3 4 3" xfId="3195" xr:uid="{A7B91776-7F9D-43FA-ADA2-D10323CB96EC}"/>
    <cellStyle name="20% - Accent1 22 3 5" xfId="2383" xr:uid="{AC7DE3B9-A52A-4EC4-A55E-3B7226B81749}"/>
    <cellStyle name="20% - Accent1 22 3 5 2" xfId="3467" xr:uid="{360F4D69-E1E2-449D-B970-C793E64988EF}"/>
    <cellStyle name="20% - Accent1 22 3 6" xfId="2924" xr:uid="{9FAC9A7E-E7A1-4C33-8756-AA13B1C13936}"/>
    <cellStyle name="20% - Accent1 22 4" xfId="1848" xr:uid="{7FA88072-226D-4B55-9AC0-67990237D4DB}"/>
    <cellStyle name="20% - Accent1 22 4 2" xfId="2239" xr:uid="{D49A0D73-675A-4853-8E6B-C7CA36907187}"/>
    <cellStyle name="20% - Accent1 22 4 2 2" xfId="2788" xr:uid="{651394EC-1319-458F-8D54-D798D135A517}"/>
    <cellStyle name="20% - Accent1 22 4 2 2 2" xfId="3872" xr:uid="{F2CFF5A0-90C8-41C5-B274-228266AFBE61}"/>
    <cellStyle name="20% - Accent1 22 4 2 3" xfId="3330" xr:uid="{CC0409EB-81AD-4E84-9015-D3D2FB723CEB}"/>
    <cellStyle name="20% - Accent1 22 4 3" xfId="2518" xr:uid="{B2C7CA69-8CA9-44BA-8E1E-3DEF185F149A}"/>
    <cellStyle name="20% - Accent1 22 4 3 2" xfId="3602" xr:uid="{BB522459-4D2C-45F9-BCA5-F2AAD20CF7F3}"/>
    <cellStyle name="20% - Accent1 22 4 4" xfId="3060" xr:uid="{E19FF091-CBCA-472A-A190-A1991445D578}"/>
    <cellStyle name="20% - Accent1 22 5" xfId="1948" xr:uid="{299EABDE-384F-4349-8BB4-65887748BC8F}"/>
    <cellStyle name="20% - Accent1 22 5 2" xfId="2149" xr:uid="{87D878D1-1C48-4712-8014-DD6541515EE1}"/>
    <cellStyle name="20% - Accent1 22 5 2 2" xfId="2698" xr:uid="{19C86A11-5D3A-4920-8D88-439EE1EC88C7}"/>
    <cellStyle name="20% - Accent1 22 5 2 2 2" xfId="3782" xr:uid="{4E7B84C1-F8DE-42AB-8AE6-45F656A209D5}"/>
    <cellStyle name="20% - Accent1 22 5 2 3" xfId="3240" xr:uid="{F72AB62E-1D2C-472D-B071-9A52B4CFD69A}"/>
    <cellStyle name="20% - Accent1 22 5 3" xfId="2428" xr:uid="{F3E43A8C-2A70-4417-A885-A0784BDCF6A4}"/>
    <cellStyle name="20% - Accent1 22 5 3 2" xfId="3512" xr:uid="{26080E83-250B-4308-ABAC-5968CAAFCCFA}"/>
    <cellStyle name="20% - Accent1 22 5 4" xfId="2969" xr:uid="{D6B983AD-3E58-44DE-ACDE-7B1F92D1FBB6}"/>
    <cellStyle name="20% - Accent1 22 6" xfId="2053" xr:uid="{2461200B-6289-49D9-AAF7-7AD5FFFF3227}"/>
    <cellStyle name="20% - Accent1 22 6 2" xfId="2608" xr:uid="{5EFEC833-32C8-409E-A2DD-FAA47CA03575}"/>
    <cellStyle name="20% - Accent1 22 6 2 2" xfId="3692" xr:uid="{E6D46EF9-EE83-4883-A568-E20EF416A279}"/>
    <cellStyle name="20% - Accent1 22 6 3" xfId="3150" xr:uid="{9581A7BB-C349-46A1-950C-E32A7D44CB93}"/>
    <cellStyle name="20% - Accent1 22 7" xfId="2337" xr:uid="{88AA7910-6A66-4BAF-B6EC-1E31E22E4823}"/>
    <cellStyle name="20% - Accent1 22 7 2" xfId="3420" xr:uid="{C64BB8F7-ED46-44AB-8177-580CDB7369E8}"/>
    <cellStyle name="20% - Accent1 22 8" xfId="2879" xr:uid="{99FB9CA9-696A-4F7C-89AC-B01655E179A1}"/>
    <cellStyle name="20% - Accent1 3" xfId="88" xr:uid="{AB9D2826-714B-4A6D-8C88-B82B08900BEC}"/>
    <cellStyle name="20% - Accent1 4" xfId="89" xr:uid="{0787F251-7B7A-43B8-9378-BCE9D84F5F4A}"/>
    <cellStyle name="20% - Accent1 5" xfId="90" xr:uid="{FA682FC4-4844-4E43-8221-17652CC58513}"/>
    <cellStyle name="20% - Accent1 6" xfId="91" xr:uid="{6611B3FA-E837-400F-A4BE-DEB9D3C77231}"/>
    <cellStyle name="20% - Accent1 7" xfId="92" xr:uid="{67E3D506-26AD-466D-87B4-71558720892D}"/>
    <cellStyle name="20% - Accent1 8" xfId="93" xr:uid="{D22384D1-991D-490A-B9C2-D62959984B4C}"/>
    <cellStyle name="20% - Accent1 9" xfId="94" xr:uid="{11A26944-1E3D-4DEB-9699-8CDFA2B426EC}"/>
    <cellStyle name="20% - Accent2 10" xfId="96" xr:uid="{B9B22A5C-837F-4E6A-855F-313D2896DDA0}"/>
    <cellStyle name="20% - Accent2 11" xfId="97" xr:uid="{1CE2739C-B09F-498E-9FA4-98A6C2D7319F}"/>
    <cellStyle name="20% - Accent2 12" xfId="98" xr:uid="{BE6D71CD-D396-4AD5-9F30-4B7E979DD210}"/>
    <cellStyle name="20% - Accent2 13" xfId="99" xr:uid="{BBC9026F-0859-40A1-8179-865AB20E2D25}"/>
    <cellStyle name="20% - Accent2 14" xfId="100" xr:uid="{F6C2D724-7879-4B65-9B09-C95F389BB834}"/>
    <cellStyle name="20% - Accent2 15" xfId="101" xr:uid="{8EABAA10-EA34-493B-989D-E20E953CCC9B}"/>
    <cellStyle name="20% - Accent2 16" xfId="102" xr:uid="{B3107E63-397D-4ED2-944E-24C65F881393}"/>
    <cellStyle name="20% - Accent2 17" xfId="103" xr:uid="{AFFD74C9-F5B6-40EB-AB7A-E9CD1813D52F}"/>
    <cellStyle name="20% - Accent2 18" xfId="104" xr:uid="{22F8703D-7395-482F-B811-D7D01980C073}"/>
    <cellStyle name="20% - Accent2 19" xfId="105" xr:uid="{6287D3B0-9D8F-487D-94B0-95F7CEDF21D3}"/>
    <cellStyle name="20% - Accent2 2" xfId="106" xr:uid="{11AD31CB-3A13-4E8C-BE72-BE5C6DF17CB4}"/>
    <cellStyle name="20% - Accent2 20" xfId="107" xr:uid="{154564B0-74B3-4D80-B1B0-B24EE85CE911}"/>
    <cellStyle name="20% - Accent2 21" xfId="108" xr:uid="{92DD5A2D-1A5D-4AFD-89B2-A96C199000DF}"/>
    <cellStyle name="20% - Accent2 22" xfId="1031" xr:uid="{28DF457B-74AD-41DB-85F7-057F7586BE53}"/>
    <cellStyle name="20% - Accent2 22 2" xfId="1489" xr:uid="{788AF05C-44BD-4E98-B1BF-A2DB394DC8D4}"/>
    <cellStyle name="20% - Accent2 22 2 2" xfId="1490" xr:uid="{1087B04A-C07E-40BF-A734-1E363DA0F06B}"/>
    <cellStyle name="20% - Accent2 22 2 2 2" xfId="1916" xr:uid="{66CD149D-6170-409E-A8BF-76D683464C8E}"/>
    <cellStyle name="20% - Accent2 22 2 2 2 2" xfId="2299" xr:uid="{3D138EF0-055D-4A29-BCFA-10940A17B92D}"/>
    <cellStyle name="20% - Accent2 22 2 2 2 2 2" xfId="2848" xr:uid="{D8784A09-B499-40E6-B12C-213FCF1DD394}"/>
    <cellStyle name="20% - Accent2 22 2 2 2 2 2 2" xfId="3932" xr:uid="{F9403E98-D9AF-4F91-AAB8-A7296E957021}"/>
    <cellStyle name="20% - Accent2 22 2 2 2 2 3" xfId="3390" xr:uid="{AB7CD104-A595-4A08-B99C-54E2F6EEA945}"/>
    <cellStyle name="20% - Accent2 22 2 2 2 3" xfId="2578" xr:uid="{60CA2ADA-EB6A-4447-A4E0-400292AE1662}"/>
    <cellStyle name="20% - Accent2 22 2 2 2 3 2" xfId="3662" xr:uid="{B11B05DE-A2E8-4DD3-AADC-F4847740E0D8}"/>
    <cellStyle name="20% - Accent2 22 2 2 2 4" xfId="3120" xr:uid="{E9EB94D8-0774-4500-AB7E-2CDA4D2BBD11}"/>
    <cellStyle name="20% - Accent2 22 2 2 3" xfId="1967" xr:uid="{35ED1887-461D-4AD3-B83D-868F97AE9DCA}"/>
    <cellStyle name="20% - Accent2 22 2 2 3 2" xfId="2167" xr:uid="{FEC8FE45-775C-4230-8685-F307C575DEE7}"/>
    <cellStyle name="20% - Accent2 22 2 2 3 2 2" xfId="2716" xr:uid="{26961D90-68D5-49FB-BDF8-B1387E9A67EC}"/>
    <cellStyle name="20% - Accent2 22 2 2 3 2 2 2" xfId="3800" xr:uid="{6DAB00A8-4C70-4FA2-8A6D-6B0E15E5C93E}"/>
    <cellStyle name="20% - Accent2 22 2 2 3 2 3" xfId="3258" xr:uid="{AAF2557A-7821-4FC3-97F0-F1EE32AAB56E}"/>
    <cellStyle name="20% - Accent2 22 2 2 3 3" xfId="2446" xr:uid="{0388A92B-7B59-42BA-9BA9-56FB6DC8EF21}"/>
    <cellStyle name="20% - Accent2 22 2 2 3 3 2" xfId="3530" xr:uid="{1B03E93B-7228-4A4E-93B5-540C50F48671}"/>
    <cellStyle name="20% - Accent2 22 2 2 3 4" xfId="2987" xr:uid="{666AA0DA-3468-4FD0-AA99-DCCDF3A7E146}"/>
    <cellStyle name="20% - Accent2 22 2 2 4" xfId="2118" xr:uid="{49F39395-EC3B-4D15-B893-AC56E05956C9}"/>
    <cellStyle name="20% - Accent2 22 2 2 4 2" xfId="2668" xr:uid="{1EE2E920-FC4B-4CAF-B628-9C3EFD6F8ADC}"/>
    <cellStyle name="20% - Accent2 22 2 2 4 2 2" xfId="3752" xr:uid="{4198C834-D1DF-456D-9BAB-7D61E4224247}"/>
    <cellStyle name="20% - Accent2 22 2 2 4 3" xfId="3210" xr:uid="{E6E19E90-EDA3-4B68-9D06-932DD33ECE4F}"/>
    <cellStyle name="20% - Accent2 22 2 2 5" xfId="2398" xr:uid="{3A6D3008-70BD-4C1A-A4E8-32EA5F4300A1}"/>
    <cellStyle name="20% - Accent2 22 2 2 5 2" xfId="3482" xr:uid="{77C5A4DA-1130-422B-85D8-264DF18C22A7}"/>
    <cellStyle name="20% - Accent2 22 2 2 6" xfId="2939" xr:uid="{DEA18BCB-A90D-4E9E-9651-1AA623BCD3F3}"/>
    <cellStyle name="20% - Accent2 22 2 3" xfId="1864" xr:uid="{3D7941C2-07F1-49AB-8CEE-92F814300EC6}"/>
    <cellStyle name="20% - Accent2 22 2 3 2" xfId="2254" xr:uid="{9993675F-30AC-4CE6-8740-18947070F4D9}"/>
    <cellStyle name="20% - Accent2 22 2 3 2 2" xfId="2803" xr:uid="{664D003F-F48E-4CF8-935F-E0D99CF53154}"/>
    <cellStyle name="20% - Accent2 22 2 3 2 2 2" xfId="3887" xr:uid="{16A8F7D0-E01F-4AD2-84AE-67AA42A0A0E2}"/>
    <cellStyle name="20% - Accent2 22 2 3 2 3" xfId="3345" xr:uid="{223ADABD-926F-4E4F-80E4-AAB7A2D4CCC7}"/>
    <cellStyle name="20% - Accent2 22 2 3 3" xfId="2533" xr:uid="{9A5C7D23-68D4-4059-8ECE-7653E9A5805F}"/>
    <cellStyle name="20% - Accent2 22 2 3 3 2" xfId="3617" xr:uid="{FA089456-DF33-4778-A3F2-2F9F8B26F4F9}"/>
    <cellStyle name="20% - Accent2 22 2 3 4" xfId="3075" xr:uid="{F9C18211-F2C4-42BC-BDCE-70C2AD1E48E6}"/>
    <cellStyle name="20% - Accent2 22 2 4" xfId="1966" xr:uid="{46A41FB5-3420-4DB7-94B8-332F03785AC5}"/>
    <cellStyle name="20% - Accent2 22 2 4 2" xfId="2166" xr:uid="{97522FD7-7262-4BAE-897C-54E92BF127CD}"/>
    <cellStyle name="20% - Accent2 22 2 4 2 2" xfId="2715" xr:uid="{B3F91B8A-5852-4D3B-B757-4F0E87DE4875}"/>
    <cellStyle name="20% - Accent2 22 2 4 2 2 2" xfId="3799" xr:uid="{E0B87A45-DAA8-42B4-9723-24130C12D4E5}"/>
    <cellStyle name="20% - Accent2 22 2 4 2 3" xfId="3257" xr:uid="{41E2670F-11F0-46FE-A0A0-83747ED781F2}"/>
    <cellStyle name="20% - Accent2 22 2 4 3" xfId="2445" xr:uid="{F87CBA42-F7D1-4F94-951E-FDABE52977E4}"/>
    <cellStyle name="20% - Accent2 22 2 4 3 2" xfId="3529" xr:uid="{BED0BB91-03C3-4A2E-AF74-02575D52592E}"/>
    <cellStyle name="20% - Accent2 22 2 4 4" xfId="2986" xr:uid="{587D0F64-4D1E-4DC2-92D2-EF6AF99DC756}"/>
    <cellStyle name="20% - Accent2 22 2 5" xfId="2068" xr:uid="{43850F21-1995-49C7-93B1-A620667E135E}"/>
    <cellStyle name="20% - Accent2 22 2 5 2" xfId="2623" xr:uid="{C2972EF9-2912-407A-A9C8-C603E0CABE01}"/>
    <cellStyle name="20% - Accent2 22 2 5 2 2" xfId="3707" xr:uid="{9FFFE9E7-361E-4CC2-AB45-1123C78C5B36}"/>
    <cellStyle name="20% - Accent2 22 2 5 3" xfId="3165" xr:uid="{35E26539-5E60-408F-AFB6-720266541BE2}"/>
    <cellStyle name="20% - Accent2 22 2 6" xfId="2352" xr:uid="{72F92755-4D41-4F4D-BE38-34615277AAC1}"/>
    <cellStyle name="20% - Accent2 22 2 6 2" xfId="3435" xr:uid="{CA03FC91-6EB5-4014-B6D3-3C1054293E4E}"/>
    <cellStyle name="20% - Accent2 22 2 7" xfId="2894" xr:uid="{BF2A1881-7AF7-4398-8982-43329F36F52F}"/>
    <cellStyle name="20% - Accent2 22 3" xfId="1491" xr:uid="{E4C56A27-BD53-442E-AB18-9F31A1F2677D}"/>
    <cellStyle name="20% - Accent2 22 3 2" xfId="1902" xr:uid="{91BB3318-983B-4611-91C1-ABAC97B34556}"/>
    <cellStyle name="20% - Accent2 22 3 2 2" xfId="2285" xr:uid="{56D40CD2-96F6-4173-8265-E132B1FAF3C0}"/>
    <cellStyle name="20% - Accent2 22 3 2 2 2" xfId="2834" xr:uid="{FD69789F-B567-4B26-938F-244E34D814EC}"/>
    <cellStyle name="20% - Accent2 22 3 2 2 2 2" xfId="3918" xr:uid="{EBD78DD3-923C-4507-8E07-58A0A8AAA7AF}"/>
    <cellStyle name="20% - Accent2 22 3 2 2 3" xfId="3376" xr:uid="{2291500E-EE62-4D07-8E6C-C4DF808288B0}"/>
    <cellStyle name="20% - Accent2 22 3 2 3" xfId="2564" xr:uid="{582780B1-8567-40B3-A4A8-577FD7FD200E}"/>
    <cellStyle name="20% - Accent2 22 3 2 3 2" xfId="3648" xr:uid="{CF10E30D-DE45-4F1F-8DB0-8F4B3C55240D}"/>
    <cellStyle name="20% - Accent2 22 3 2 4" xfId="3106" xr:uid="{6874482F-2B4C-4DA7-8D46-6FF6430AE06D}"/>
    <cellStyle name="20% - Accent2 22 3 3" xfId="1968" xr:uid="{C6B019E4-C054-403D-AA8B-E0BC81648EFB}"/>
    <cellStyle name="20% - Accent2 22 3 3 2" xfId="2168" xr:uid="{AC73AFD5-3F94-4124-B3ED-DF30071390CB}"/>
    <cellStyle name="20% - Accent2 22 3 3 2 2" xfId="2717" xr:uid="{FBB90F0F-C1D0-483C-801B-938EAB207F0C}"/>
    <cellStyle name="20% - Accent2 22 3 3 2 2 2" xfId="3801" xr:uid="{CDD8F0E9-09E0-427E-93AF-6A26A62EEE79}"/>
    <cellStyle name="20% - Accent2 22 3 3 2 3" xfId="3259" xr:uid="{ADCFDCE8-E088-4D76-9DA5-820366957E9C}"/>
    <cellStyle name="20% - Accent2 22 3 3 3" xfId="2447" xr:uid="{25B8605E-2812-4DA6-8A3F-B7DB5DDB8848}"/>
    <cellStyle name="20% - Accent2 22 3 3 3 2" xfId="3531" xr:uid="{FEBC59AE-7972-4C27-8739-FA92DEFB6F81}"/>
    <cellStyle name="20% - Accent2 22 3 3 4" xfId="2988" xr:uid="{EC61EB48-B07C-4C2C-9204-DEC340CCAE4C}"/>
    <cellStyle name="20% - Accent2 22 3 4" xfId="2104" xr:uid="{B446E54D-CCFC-4B40-AB8E-5DDA19794209}"/>
    <cellStyle name="20% - Accent2 22 3 4 2" xfId="2654" xr:uid="{B8FCAF39-545B-4DD3-96E8-A7164592DCD9}"/>
    <cellStyle name="20% - Accent2 22 3 4 2 2" xfId="3738" xr:uid="{D464DC22-B3E4-4F1D-83D6-AFF85A7E4A23}"/>
    <cellStyle name="20% - Accent2 22 3 4 3" xfId="3196" xr:uid="{DBF14E01-0A8F-4078-AA8E-6EE7A33B7010}"/>
    <cellStyle name="20% - Accent2 22 3 5" xfId="2384" xr:uid="{1836C93A-1A1B-42E3-91BA-5DAE83578B47}"/>
    <cellStyle name="20% - Accent2 22 3 5 2" xfId="3468" xr:uid="{3B91CB66-586E-4F0C-B227-CDFBE6F4D838}"/>
    <cellStyle name="20% - Accent2 22 3 6" xfId="2925" xr:uid="{22A1A969-3C32-4327-804F-9F2B4D5645E1}"/>
    <cellStyle name="20% - Accent2 22 4" xfId="1849" xr:uid="{A93F2DD7-78C2-4ACF-86D3-18C222F81413}"/>
    <cellStyle name="20% - Accent2 22 4 2" xfId="2240" xr:uid="{F05D2294-A20D-4468-BE34-DE898CC1F85F}"/>
    <cellStyle name="20% - Accent2 22 4 2 2" xfId="2789" xr:uid="{C069C0BB-3498-4FFE-A0E1-97CA33FA2E04}"/>
    <cellStyle name="20% - Accent2 22 4 2 2 2" xfId="3873" xr:uid="{B540B5E0-8383-44A5-83FD-005FBD374579}"/>
    <cellStyle name="20% - Accent2 22 4 2 3" xfId="3331" xr:uid="{1DF36D7E-2DEF-47EA-842F-BD99E7DF3BC8}"/>
    <cellStyle name="20% - Accent2 22 4 3" xfId="2519" xr:uid="{8BDE8BE7-2B7D-4114-8A4F-73F792FA0019}"/>
    <cellStyle name="20% - Accent2 22 4 3 2" xfId="3603" xr:uid="{75A471EC-6984-43BF-8AB6-5E79A73C5460}"/>
    <cellStyle name="20% - Accent2 22 4 4" xfId="3061" xr:uid="{C67EDE91-1688-4FF7-98F8-FE1E62536AF0}"/>
    <cellStyle name="20% - Accent2 22 5" xfId="1949" xr:uid="{8BFCAA40-950D-444F-8C5E-CA60176F6CC2}"/>
    <cellStyle name="20% - Accent2 22 5 2" xfId="2150" xr:uid="{E9DE94E1-6B33-44CF-9813-6D6135C34C77}"/>
    <cellStyle name="20% - Accent2 22 5 2 2" xfId="2699" xr:uid="{E1C6C478-C97A-4EE2-A0B3-6A63BE806CF2}"/>
    <cellStyle name="20% - Accent2 22 5 2 2 2" xfId="3783" xr:uid="{5995E153-54FA-4426-95F8-1456F6616BE9}"/>
    <cellStyle name="20% - Accent2 22 5 2 3" xfId="3241" xr:uid="{E76D8E65-4788-42FC-9019-4DB5C1DEDE3D}"/>
    <cellStyle name="20% - Accent2 22 5 3" xfId="2429" xr:uid="{21BAEF86-2131-46E5-8567-A167AE12CC3A}"/>
    <cellStyle name="20% - Accent2 22 5 3 2" xfId="3513" xr:uid="{9BA035BB-F1F9-41B5-9627-76B2EA000DEB}"/>
    <cellStyle name="20% - Accent2 22 5 4" xfId="2970" xr:uid="{E11A0A69-006B-4BCA-B829-C361397DB3E9}"/>
    <cellStyle name="20% - Accent2 22 6" xfId="2054" xr:uid="{8191A53B-DC93-4DE3-86CA-F8804240F79A}"/>
    <cellStyle name="20% - Accent2 22 6 2" xfId="2609" xr:uid="{0B8F8F29-3D92-4497-8EA8-899AD8CA0553}"/>
    <cellStyle name="20% - Accent2 22 6 2 2" xfId="3693" xr:uid="{D865E1E2-81DA-42CF-BC3B-654CA72FBE58}"/>
    <cellStyle name="20% - Accent2 22 6 3" xfId="3151" xr:uid="{46476EFD-883A-4148-8BC3-2EB0C37FF63B}"/>
    <cellStyle name="20% - Accent2 22 7" xfId="2338" xr:uid="{64F1EBC9-B7EA-401A-A612-A339E44F930F}"/>
    <cellStyle name="20% - Accent2 22 7 2" xfId="3421" xr:uid="{0FFFEEB9-0635-463C-A163-767372BB050C}"/>
    <cellStyle name="20% - Accent2 22 8" xfId="2880" xr:uid="{40D72C2E-06A6-434D-B8A1-4E6132B386E0}"/>
    <cellStyle name="20% - Accent2 3" xfId="109" xr:uid="{0C0E33C0-DE47-4DC7-90E3-2B370F140DA7}"/>
    <cellStyle name="20% - Accent2 4" xfId="110" xr:uid="{2FE65142-2D8B-4959-90AF-B47B3B467B17}"/>
    <cellStyle name="20% - Accent2 5" xfId="111" xr:uid="{9E2CF657-1E38-4B3F-AD59-F33A0E2E64B5}"/>
    <cellStyle name="20% - Accent2 6" xfId="112" xr:uid="{4F218F96-98A5-4871-B49B-00F4D55D2B3E}"/>
    <cellStyle name="20% - Accent2 7" xfId="113" xr:uid="{B6586D2A-BC80-45C3-9084-B3DA8BA11561}"/>
    <cellStyle name="20% - Accent2 8" xfId="114" xr:uid="{CE9D6D16-CCE4-4564-AB74-E68D744007F0}"/>
    <cellStyle name="20% - Accent2 9" xfId="115" xr:uid="{0AB57C68-8B38-4FB7-9B03-D861FCB2610B}"/>
    <cellStyle name="20% - Accent3 10" xfId="117" xr:uid="{0276B5E9-ABD1-423B-92C0-EE1996E01501}"/>
    <cellStyle name="20% - Accent3 11" xfId="118" xr:uid="{490C45EF-7493-49FF-8039-73D6EC47E84D}"/>
    <cellStyle name="20% - Accent3 12" xfId="119" xr:uid="{E1F04F84-05FB-42FD-8D51-A44A0EBBC525}"/>
    <cellStyle name="20% - Accent3 13" xfId="120" xr:uid="{A517AAFA-5531-4E60-A2B0-F804A4EEC82C}"/>
    <cellStyle name="20% - Accent3 14" xfId="121" xr:uid="{E3A7D303-FDE0-4014-94A4-79359B064F80}"/>
    <cellStyle name="20% - Accent3 15" xfId="122" xr:uid="{E2AF12C4-D2E4-4059-9BCC-E7126106FB5A}"/>
    <cellStyle name="20% - Accent3 16" xfId="123" xr:uid="{6DC765F9-8107-4AC4-B8A4-88BEE80C468C}"/>
    <cellStyle name="20% - Accent3 17" xfId="124" xr:uid="{1C755BCB-D26A-49BA-A529-A500CE1290A0}"/>
    <cellStyle name="20% - Accent3 18" xfId="125" xr:uid="{CB3FD060-0546-45CD-8DBE-B3C865E4C28D}"/>
    <cellStyle name="20% - Accent3 19" xfId="126" xr:uid="{1A2BB8A0-D0BC-4EED-AE24-88BC2D449C28}"/>
    <cellStyle name="20% - Accent3 2" xfId="127" xr:uid="{D5BD57A3-1051-45EB-AB20-4487D304EAE7}"/>
    <cellStyle name="20% - Accent3 20" xfId="128" xr:uid="{D7241944-A68D-4EFB-91BA-2A642433AA29}"/>
    <cellStyle name="20% - Accent3 21" xfId="129" xr:uid="{438C94C6-76B7-4C96-A374-B0081AF1E1FE}"/>
    <cellStyle name="20% - Accent3 22" xfId="1032" xr:uid="{7A7F00AF-0CAD-40A6-878A-5A76DD302102}"/>
    <cellStyle name="20% - Accent3 22 2" xfId="1492" xr:uid="{5EB1BF2C-CBE5-43B1-A3B0-F233FBD624CC}"/>
    <cellStyle name="20% - Accent3 22 2 2" xfId="1493" xr:uid="{60511274-76E6-47A8-A6DE-EE95B260B070}"/>
    <cellStyle name="20% - Accent3 22 2 2 2" xfId="1917" xr:uid="{D000B354-DFA2-4619-81F6-712BCCDAB820}"/>
    <cellStyle name="20% - Accent3 22 2 2 2 2" xfId="2300" xr:uid="{8B669FA2-4282-4238-90F0-47141D8C9E41}"/>
    <cellStyle name="20% - Accent3 22 2 2 2 2 2" xfId="2849" xr:uid="{E95A6F98-8F24-4AB9-A7D6-98A3566AB539}"/>
    <cellStyle name="20% - Accent3 22 2 2 2 2 2 2" xfId="3933" xr:uid="{D3F90631-E13B-4FC6-A1BB-A65792E731D5}"/>
    <cellStyle name="20% - Accent3 22 2 2 2 2 3" xfId="3391" xr:uid="{D11C3DC8-9433-40C4-9543-3F84135CBB5D}"/>
    <cellStyle name="20% - Accent3 22 2 2 2 3" xfId="2579" xr:uid="{FC610ADF-3943-4068-8F18-963A3E9D4D6B}"/>
    <cellStyle name="20% - Accent3 22 2 2 2 3 2" xfId="3663" xr:uid="{A78E4A4B-34A7-4B4F-AE7B-82C54CA15473}"/>
    <cellStyle name="20% - Accent3 22 2 2 2 4" xfId="3121" xr:uid="{635C3BE6-4E60-4A9A-8396-85EA40D27AAB}"/>
    <cellStyle name="20% - Accent3 22 2 2 3" xfId="1970" xr:uid="{021DD47E-2BA1-4106-A230-44BF44CA3609}"/>
    <cellStyle name="20% - Accent3 22 2 2 3 2" xfId="2170" xr:uid="{A7250BCE-9D74-4041-A6EF-A6E3D4BA5AF2}"/>
    <cellStyle name="20% - Accent3 22 2 2 3 2 2" xfId="2719" xr:uid="{4D0C94D3-2F9F-419F-B2E1-722F569721AB}"/>
    <cellStyle name="20% - Accent3 22 2 2 3 2 2 2" xfId="3803" xr:uid="{50915917-D7DC-4A2B-B55F-EB0DBBE7D530}"/>
    <cellStyle name="20% - Accent3 22 2 2 3 2 3" xfId="3261" xr:uid="{EB289EE8-CC75-4BF4-BDAB-CCF9112333CC}"/>
    <cellStyle name="20% - Accent3 22 2 2 3 3" xfId="2449" xr:uid="{B8FD759B-4764-4A39-8E2F-27B4AB5E7725}"/>
    <cellStyle name="20% - Accent3 22 2 2 3 3 2" xfId="3533" xr:uid="{387A9CA6-3F19-4D5D-9088-25ADFA75B83B}"/>
    <cellStyle name="20% - Accent3 22 2 2 3 4" xfId="2990" xr:uid="{843E9D81-09E4-4F56-95F7-C621C4C8CBA3}"/>
    <cellStyle name="20% - Accent3 22 2 2 4" xfId="2119" xr:uid="{F2F86CAC-BE1E-4AC0-B1E6-DBBD90FB3079}"/>
    <cellStyle name="20% - Accent3 22 2 2 4 2" xfId="2669" xr:uid="{6F9858F1-0AB1-41DF-989A-241CFE364473}"/>
    <cellStyle name="20% - Accent3 22 2 2 4 2 2" xfId="3753" xr:uid="{EC0EB72C-A557-491C-A073-9E238E999C14}"/>
    <cellStyle name="20% - Accent3 22 2 2 4 3" xfId="3211" xr:uid="{C0D39D9E-C85E-4C77-B6F1-2B24B0FF378A}"/>
    <cellStyle name="20% - Accent3 22 2 2 5" xfId="2399" xr:uid="{AF24BA54-C1F0-4B5B-8A34-5F3946D47AA3}"/>
    <cellStyle name="20% - Accent3 22 2 2 5 2" xfId="3483" xr:uid="{048344AC-1E3F-4505-851F-4D222290C4A1}"/>
    <cellStyle name="20% - Accent3 22 2 2 6" xfId="2940" xr:uid="{1D4CE0A9-3185-4A93-AFE1-39D23F80F498}"/>
    <cellStyle name="20% - Accent3 22 2 3" xfId="1865" xr:uid="{A515CDEA-3ECA-4142-87EB-F922A163BCE8}"/>
    <cellStyle name="20% - Accent3 22 2 3 2" xfId="2255" xr:uid="{9F5C176C-66F8-49ED-A30D-D0048944B98C}"/>
    <cellStyle name="20% - Accent3 22 2 3 2 2" xfId="2804" xr:uid="{161C27F6-588C-4519-A47F-16063E6B3A1C}"/>
    <cellStyle name="20% - Accent3 22 2 3 2 2 2" xfId="3888" xr:uid="{93D6AB65-912C-44AE-B60D-6B01A993A760}"/>
    <cellStyle name="20% - Accent3 22 2 3 2 3" xfId="3346" xr:uid="{269429CC-1D9A-4D88-AD7C-59EFDC4AFC35}"/>
    <cellStyle name="20% - Accent3 22 2 3 3" xfId="2534" xr:uid="{F7569CE0-6812-4CC7-8310-ED872A3F8A6A}"/>
    <cellStyle name="20% - Accent3 22 2 3 3 2" xfId="3618" xr:uid="{91471A2D-7C17-4846-8D4E-92C7F7F48D49}"/>
    <cellStyle name="20% - Accent3 22 2 3 4" xfId="3076" xr:uid="{A8BF1677-221B-42E7-B6CB-8B6C31DC3B14}"/>
    <cellStyle name="20% - Accent3 22 2 4" xfId="1969" xr:uid="{8CD3A783-CF6E-469F-8E91-80B9AD821F75}"/>
    <cellStyle name="20% - Accent3 22 2 4 2" xfId="2169" xr:uid="{6253D7D9-7EC1-46B5-9F5B-A44CCFB2FD63}"/>
    <cellStyle name="20% - Accent3 22 2 4 2 2" xfId="2718" xr:uid="{A58710D1-0D42-4A64-823F-05027B90A093}"/>
    <cellStyle name="20% - Accent3 22 2 4 2 2 2" xfId="3802" xr:uid="{97697C0F-39D1-443E-BB56-5E515B6F3731}"/>
    <cellStyle name="20% - Accent3 22 2 4 2 3" xfId="3260" xr:uid="{64A7E0FC-8964-4AD1-AFCA-DDC1558BBF23}"/>
    <cellStyle name="20% - Accent3 22 2 4 3" xfId="2448" xr:uid="{044017D4-8B1B-4746-8668-8C0EE3409081}"/>
    <cellStyle name="20% - Accent3 22 2 4 3 2" xfId="3532" xr:uid="{4854B69F-5FE3-405B-9E60-575119AD2BA9}"/>
    <cellStyle name="20% - Accent3 22 2 4 4" xfId="2989" xr:uid="{DAF07011-35B7-44D7-8997-A21278AE6C4F}"/>
    <cellStyle name="20% - Accent3 22 2 5" xfId="2069" xr:uid="{3860AED7-E38B-41D4-B383-91E8AA19B02B}"/>
    <cellStyle name="20% - Accent3 22 2 5 2" xfId="2624" xr:uid="{AC6F5B40-072D-444E-A64D-94D22DF858FC}"/>
    <cellStyle name="20% - Accent3 22 2 5 2 2" xfId="3708" xr:uid="{006669CA-40A5-4286-A888-5DFC524786FE}"/>
    <cellStyle name="20% - Accent3 22 2 5 3" xfId="3166" xr:uid="{C81D813F-0870-4042-821A-43F4B41FC5BA}"/>
    <cellStyle name="20% - Accent3 22 2 6" xfId="2353" xr:uid="{7A154D91-85D2-463D-979E-2B03A1DCEA86}"/>
    <cellStyle name="20% - Accent3 22 2 6 2" xfId="3436" xr:uid="{5EFAD074-42D4-4C7E-8D97-E37F67D05054}"/>
    <cellStyle name="20% - Accent3 22 2 7" xfId="2895" xr:uid="{91C33920-9569-4CE2-935A-321C45A6CA02}"/>
    <cellStyle name="20% - Accent3 22 3" xfId="1494" xr:uid="{B757CAC6-9975-405D-B0CE-BAFE1FC903B8}"/>
    <cellStyle name="20% - Accent3 22 3 2" xfId="1903" xr:uid="{A54247EF-05B9-49A9-96DB-F76000831B4B}"/>
    <cellStyle name="20% - Accent3 22 3 2 2" xfId="2286" xr:uid="{40563568-411F-41AE-A436-942F1D43FAC5}"/>
    <cellStyle name="20% - Accent3 22 3 2 2 2" xfId="2835" xr:uid="{2BF637A1-2B92-42FA-AC4E-C04321F9EC8F}"/>
    <cellStyle name="20% - Accent3 22 3 2 2 2 2" xfId="3919" xr:uid="{3419EC18-903C-46DD-8497-BF51AC2CD6BE}"/>
    <cellStyle name="20% - Accent3 22 3 2 2 3" xfId="3377" xr:uid="{FE01B01A-5DBC-411D-B9E3-F153AA380848}"/>
    <cellStyle name="20% - Accent3 22 3 2 3" xfId="2565" xr:uid="{05DF4231-E2B6-4B6C-B1C3-2F534F43BEB8}"/>
    <cellStyle name="20% - Accent3 22 3 2 3 2" xfId="3649" xr:uid="{062A48EF-ACAE-480C-9750-E0CB0D5908B8}"/>
    <cellStyle name="20% - Accent3 22 3 2 4" xfId="3107" xr:uid="{BBA5DA3A-82AE-40B0-864E-99FF363D4CB3}"/>
    <cellStyle name="20% - Accent3 22 3 3" xfId="1971" xr:uid="{A4A0EFD7-14F8-46F3-9974-EC7B3A85AE6D}"/>
    <cellStyle name="20% - Accent3 22 3 3 2" xfId="2171" xr:uid="{AAB5FDD3-1603-42DD-B3EB-0A09172FBD0B}"/>
    <cellStyle name="20% - Accent3 22 3 3 2 2" xfId="2720" xr:uid="{E962AE16-B17A-4F68-9436-C8E8755A9A9C}"/>
    <cellStyle name="20% - Accent3 22 3 3 2 2 2" xfId="3804" xr:uid="{735D952B-1FD1-45ED-80D7-F2C8CCDE9682}"/>
    <cellStyle name="20% - Accent3 22 3 3 2 3" xfId="3262" xr:uid="{59768408-8A4A-433F-875E-624E33147FBE}"/>
    <cellStyle name="20% - Accent3 22 3 3 3" xfId="2450" xr:uid="{ACCD7448-F62A-4FD2-B1CF-0DC66385F40D}"/>
    <cellStyle name="20% - Accent3 22 3 3 3 2" xfId="3534" xr:uid="{985D7F5C-1DAB-4678-9B4A-914E31837FCC}"/>
    <cellStyle name="20% - Accent3 22 3 3 4" xfId="2991" xr:uid="{4A7DF9AC-F999-4F17-ABBF-9AF9543615FA}"/>
    <cellStyle name="20% - Accent3 22 3 4" xfId="2105" xr:uid="{9C196826-EE0E-4656-A01F-EA767D0B947A}"/>
    <cellStyle name="20% - Accent3 22 3 4 2" xfId="2655" xr:uid="{23881908-3B07-4DD4-BFDD-55DC9D29C2BC}"/>
    <cellStyle name="20% - Accent3 22 3 4 2 2" xfId="3739" xr:uid="{B50BE6ED-D02F-4A4C-8E93-11DA48596616}"/>
    <cellStyle name="20% - Accent3 22 3 4 3" xfId="3197" xr:uid="{2DC09AB8-733E-481F-BD38-E77E1E1F862B}"/>
    <cellStyle name="20% - Accent3 22 3 5" xfId="2385" xr:uid="{A2E3F879-9030-4881-8FFE-2A02B08DAC96}"/>
    <cellStyle name="20% - Accent3 22 3 5 2" xfId="3469" xr:uid="{6F22AFB7-251B-449D-852F-FD005DA84735}"/>
    <cellStyle name="20% - Accent3 22 3 6" xfId="2926" xr:uid="{A4D9803B-8DD6-4430-AE99-7FFF6F7E6093}"/>
    <cellStyle name="20% - Accent3 22 4" xfId="1850" xr:uid="{A231D4A2-DC76-4ECF-808B-6D4BF1C91520}"/>
    <cellStyle name="20% - Accent3 22 4 2" xfId="2241" xr:uid="{27B1127A-BC45-4AC7-A667-B6407AFF8669}"/>
    <cellStyle name="20% - Accent3 22 4 2 2" xfId="2790" xr:uid="{B0CB8AA7-F534-4C4A-9CFB-33DCA2F9CE4A}"/>
    <cellStyle name="20% - Accent3 22 4 2 2 2" xfId="3874" xr:uid="{5770B66A-EEFE-4948-A93E-1BFBAC3E586C}"/>
    <cellStyle name="20% - Accent3 22 4 2 3" xfId="3332" xr:uid="{53DE08E5-4C5E-4BF6-BD16-6C6A4A0BC639}"/>
    <cellStyle name="20% - Accent3 22 4 3" xfId="2520" xr:uid="{94B1E8C2-1325-4732-B1A3-448C0049375C}"/>
    <cellStyle name="20% - Accent3 22 4 3 2" xfId="3604" xr:uid="{2F8D6E54-2240-484D-8838-677C5B57D75F}"/>
    <cellStyle name="20% - Accent3 22 4 4" xfId="3062" xr:uid="{1D57A268-A597-4D18-806D-A63C998A970F}"/>
    <cellStyle name="20% - Accent3 22 5" xfId="1950" xr:uid="{3C35C4C7-3113-46E5-B08C-4FBB2806E34B}"/>
    <cellStyle name="20% - Accent3 22 5 2" xfId="2151" xr:uid="{D562C57E-D136-46FA-B539-D9C3A7FC130B}"/>
    <cellStyle name="20% - Accent3 22 5 2 2" xfId="2700" xr:uid="{C1B3C518-FDBF-4394-BDE8-F5FD506A8421}"/>
    <cellStyle name="20% - Accent3 22 5 2 2 2" xfId="3784" xr:uid="{D8F3FD74-A573-483C-BEB9-F6C792BD54C7}"/>
    <cellStyle name="20% - Accent3 22 5 2 3" xfId="3242" xr:uid="{A87FB062-EA4B-47CF-A1B6-E4322ADC40D1}"/>
    <cellStyle name="20% - Accent3 22 5 3" xfId="2430" xr:uid="{54DA2B9B-8328-4D63-A8CA-6EEDF945DF05}"/>
    <cellStyle name="20% - Accent3 22 5 3 2" xfId="3514" xr:uid="{5B763578-2F1C-48B1-9C90-CA090A5AE84A}"/>
    <cellStyle name="20% - Accent3 22 5 4" xfId="2971" xr:uid="{991D29EF-2D28-45DE-AD16-391663E15984}"/>
    <cellStyle name="20% - Accent3 22 6" xfId="2055" xr:uid="{36D2C8B6-5B84-4D51-9B6B-659648D63550}"/>
    <cellStyle name="20% - Accent3 22 6 2" xfId="2610" xr:uid="{D7A5492F-39D2-4DF6-92AE-5C7A16609D9F}"/>
    <cellStyle name="20% - Accent3 22 6 2 2" xfId="3694" xr:uid="{12C81005-3FD4-4954-BA48-E913AD4ED720}"/>
    <cellStyle name="20% - Accent3 22 6 3" xfId="3152" xr:uid="{8D30E6C7-E1FD-4728-9F44-44D50E9EFE62}"/>
    <cellStyle name="20% - Accent3 22 7" xfId="2339" xr:uid="{90494956-DD21-45C1-BB1F-D9F995BAB615}"/>
    <cellStyle name="20% - Accent3 22 7 2" xfId="3422" xr:uid="{C26FFAA3-2325-4E0A-8A96-384BA5B8CD78}"/>
    <cellStyle name="20% - Accent3 22 8" xfId="2881" xr:uid="{14BF82FF-EC9B-49CE-B809-793286ED7FD2}"/>
    <cellStyle name="20% - Accent3 3" xfId="130" xr:uid="{4BB480A2-A594-4EBC-8CCD-DD1B7A794C70}"/>
    <cellStyle name="20% - Accent3 4" xfId="131" xr:uid="{FA38A95A-150A-4FE7-B9F1-3EED53FEE2DD}"/>
    <cellStyle name="20% - Accent3 5" xfId="132" xr:uid="{689647FC-2A8D-4715-A1DE-D0440A673A0C}"/>
    <cellStyle name="20% - Accent3 6" xfId="133" xr:uid="{9608A6B0-03B1-49BE-82EB-1A3A2127BD06}"/>
    <cellStyle name="20% - Accent3 7" xfId="134" xr:uid="{146D279D-1AD9-44CC-A759-DDD27ED33A08}"/>
    <cellStyle name="20% - Accent3 8" xfId="135" xr:uid="{72DBD1E5-A113-466F-AD57-6356226282F1}"/>
    <cellStyle name="20% - Accent3 9" xfId="136" xr:uid="{F6FE0B1A-76AE-46E0-A521-7D6A91E99C0C}"/>
    <cellStyle name="20% - Accent4 10" xfId="138" xr:uid="{736B2245-4435-4A50-BFD0-2A25691E7ED2}"/>
    <cellStyle name="20% - Accent4 11" xfId="139" xr:uid="{DA294BF1-A536-4117-8816-7D7A4026C8A7}"/>
    <cellStyle name="20% - Accent4 12" xfId="140" xr:uid="{507C6655-EC1A-4154-AA06-48BE0520FC72}"/>
    <cellStyle name="20% - Accent4 13" xfId="141" xr:uid="{DAE7B74B-0836-4749-98EA-546AE4DE23CD}"/>
    <cellStyle name="20% - Accent4 14" xfId="142" xr:uid="{95DF6CFC-F10A-4ABD-9E9C-800BEA05AB1B}"/>
    <cellStyle name="20% - Accent4 15" xfId="143" xr:uid="{C8712564-2897-4B99-9C8C-143DE3114DE2}"/>
    <cellStyle name="20% - Accent4 16" xfId="144" xr:uid="{7D1F7521-F7E7-4558-9CEE-4BEFECAB999E}"/>
    <cellStyle name="20% - Accent4 17" xfId="145" xr:uid="{C422145E-E39C-45EF-BA9E-2A2F6DC7C8FB}"/>
    <cellStyle name="20% - Accent4 18" xfId="146" xr:uid="{17E21177-8024-4C69-B803-A46C66AD17E2}"/>
    <cellStyle name="20% - Accent4 19" xfId="147" xr:uid="{5C3659D7-7136-4348-A47D-B061B240D317}"/>
    <cellStyle name="20% - Accent4 2" xfId="148" xr:uid="{839E39B2-5DEC-4F59-A9B1-EBF6A2A4A315}"/>
    <cellStyle name="20% - Accent4 20" xfId="149" xr:uid="{C33E2C73-79F7-41CE-990D-5AE5792AA33A}"/>
    <cellStyle name="20% - Accent4 21" xfId="150" xr:uid="{B7C288AA-9A5B-4328-A0BC-FA904EBBF790}"/>
    <cellStyle name="20% - Accent4 22" xfId="1033" xr:uid="{357CBAF4-367B-4BA3-82CA-A01A218563CC}"/>
    <cellStyle name="20% - Accent4 22 2" xfId="1495" xr:uid="{CFCA8653-29C1-4AE8-9A02-A6AB724E3BAC}"/>
    <cellStyle name="20% - Accent4 22 2 2" xfId="1496" xr:uid="{5F302307-B1C3-425A-B50A-8972E35AC5A0}"/>
    <cellStyle name="20% - Accent4 22 2 2 2" xfId="1918" xr:uid="{E4A9D2D0-3EB6-4516-BDC8-83B31B74CE4E}"/>
    <cellStyle name="20% - Accent4 22 2 2 2 2" xfId="2301" xr:uid="{6FA80329-15D1-454E-83FA-CDD58182151D}"/>
    <cellStyle name="20% - Accent4 22 2 2 2 2 2" xfId="2850" xr:uid="{1D07578D-87F2-4DB5-BF0C-01FB48524BC2}"/>
    <cellStyle name="20% - Accent4 22 2 2 2 2 2 2" xfId="3934" xr:uid="{9ACD67BA-8637-4808-A0D6-2E2C16241568}"/>
    <cellStyle name="20% - Accent4 22 2 2 2 2 3" xfId="3392" xr:uid="{ABA57611-623B-4CD8-8B69-B37174899DDA}"/>
    <cellStyle name="20% - Accent4 22 2 2 2 3" xfId="2580" xr:uid="{906C0653-CBE9-426B-8BD9-C7E1D7028BDF}"/>
    <cellStyle name="20% - Accent4 22 2 2 2 3 2" xfId="3664" xr:uid="{1D5E9143-0B91-4256-A54D-3AA920174DCD}"/>
    <cellStyle name="20% - Accent4 22 2 2 2 4" xfId="3122" xr:uid="{6309721E-AE9A-4C53-8096-6A6C9047EF72}"/>
    <cellStyle name="20% - Accent4 22 2 2 3" xfId="1973" xr:uid="{E9C1CA43-76A1-46CA-9BB4-D4E2AF9AAE04}"/>
    <cellStyle name="20% - Accent4 22 2 2 3 2" xfId="2173" xr:uid="{CB14888E-1168-4590-ABDC-146A245BBC09}"/>
    <cellStyle name="20% - Accent4 22 2 2 3 2 2" xfId="2722" xr:uid="{F5570D5B-F21F-4043-85B4-F9DA34E6557D}"/>
    <cellStyle name="20% - Accent4 22 2 2 3 2 2 2" xfId="3806" xr:uid="{AAFB74F3-A3DA-4A95-98D1-B097ED596401}"/>
    <cellStyle name="20% - Accent4 22 2 2 3 2 3" xfId="3264" xr:uid="{831DDD87-88D6-487A-B848-500D0EDB8527}"/>
    <cellStyle name="20% - Accent4 22 2 2 3 3" xfId="2452" xr:uid="{5D436701-190D-4924-9214-4802D8C6DAE5}"/>
    <cellStyle name="20% - Accent4 22 2 2 3 3 2" xfId="3536" xr:uid="{DB8770E9-0EEC-450E-8FBE-2E79AB323CC3}"/>
    <cellStyle name="20% - Accent4 22 2 2 3 4" xfId="2993" xr:uid="{8DEB5C7E-1BDB-4F80-B2D0-A873791E7C18}"/>
    <cellStyle name="20% - Accent4 22 2 2 4" xfId="2120" xr:uid="{7721707E-C3EF-4039-8B8E-7F427893AEF3}"/>
    <cellStyle name="20% - Accent4 22 2 2 4 2" xfId="2670" xr:uid="{22F9100F-E6DE-45F6-8495-09AFF1621952}"/>
    <cellStyle name="20% - Accent4 22 2 2 4 2 2" xfId="3754" xr:uid="{48DB9A9B-EC89-4621-B44D-196D0350BD9D}"/>
    <cellStyle name="20% - Accent4 22 2 2 4 3" xfId="3212" xr:uid="{25A89948-B24D-40E3-93E7-4522064F9867}"/>
    <cellStyle name="20% - Accent4 22 2 2 5" xfId="2400" xr:uid="{5DD44048-958E-4ADA-8773-972047A48910}"/>
    <cellStyle name="20% - Accent4 22 2 2 5 2" xfId="3484" xr:uid="{5F9C74D2-D3AB-42BC-A4BD-5AA3279B8B58}"/>
    <cellStyle name="20% - Accent4 22 2 2 6" xfId="2941" xr:uid="{77BCFFC2-51B1-4E5B-8F4E-0A3F8B9C35B9}"/>
    <cellStyle name="20% - Accent4 22 2 3" xfId="1866" xr:uid="{CBE48AA2-9050-4CB5-9A1B-BC9F02BDD077}"/>
    <cellStyle name="20% - Accent4 22 2 3 2" xfId="2256" xr:uid="{8458BE7E-9A61-4096-B6CE-373D804D8BBE}"/>
    <cellStyle name="20% - Accent4 22 2 3 2 2" xfId="2805" xr:uid="{BA02B9CF-B25B-451A-9C26-A3AD07062494}"/>
    <cellStyle name="20% - Accent4 22 2 3 2 2 2" xfId="3889" xr:uid="{587A5AEA-2B53-4A95-8BCB-57B0B7C70158}"/>
    <cellStyle name="20% - Accent4 22 2 3 2 3" xfId="3347" xr:uid="{2F412BE4-96A2-45E7-8ACF-C4644EDDE452}"/>
    <cellStyle name="20% - Accent4 22 2 3 3" xfId="2535" xr:uid="{0464E907-AE1E-4E99-80AC-E35252AE92AC}"/>
    <cellStyle name="20% - Accent4 22 2 3 3 2" xfId="3619" xr:uid="{0575099D-7E57-4BC0-8E1C-86823541ACA3}"/>
    <cellStyle name="20% - Accent4 22 2 3 4" xfId="3077" xr:uid="{AD0810D6-26E1-4AE7-BEA0-C56C88639C19}"/>
    <cellStyle name="20% - Accent4 22 2 4" xfId="1972" xr:uid="{1F4BA8F3-4AFF-4D84-B8DE-C925BB34A37D}"/>
    <cellStyle name="20% - Accent4 22 2 4 2" xfId="2172" xr:uid="{BF72E674-7257-4EED-B299-39347FCAF7C3}"/>
    <cellStyle name="20% - Accent4 22 2 4 2 2" xfId="2721" xr:uid="{C3B4565A-9332-4F34-8443-ED794AFA8684}"/>
    <cellStyle name="20% - Accent4 22 2 4 2 2 2" xfId="3805" xr:uid="{F5858455-2972-49B2-8CE6-6D835FC58960}"/>
    <cellStyle name="20% - Accent4 22 2 4 2 3" xfId="3263" xr:uid="{7EDF4280-2FB0-4AEE-B840-06D06F3BE11E}"/>
    <cellStyle name="20% - Accent4 22 2 4 3" xfId="2451" xr:uid="{23F1EF3D-AAB7-425D-9DC5-48EC8A831E18}"/>
    <cellStyle name="20% - Accent4 22 2 4 3 2" xfId="3535" xr:uid="{EE504CE8-D938-447B-A2B9-408EFB54237D}"/>
    <cellStyle name="20% - Accent4 22 2 4 4" xfId="2992" xr:uid="{D5027EB3-D3BC-4DE5-95BB-FDC64690A500}"/>
    <cellStyle name="20% - Accent4 22 2 5" xfId="2070" xr:uid="{1E20268A-713D-46FD-9CD0-FE9465946CB2}"/>
    <cellStyle name="20% - Accent4 22 2 5 2" xfId="2625" xr:uid="{C4662266-DA31-4D3B-B701-F73E16FF7FA0}"/>
    <cellStyle name="20% - Accent4 22 2 5 2 2" xfId="3709" xr:uid="{F3C80C51-A5BE-4586-8AFC-0A8FC047A8CC}"/>
    <cellStyle name="20% - Accent4 22 2 5 3" xfId="3167" xr:uid="{FD5EED9B-1516-43CF-8CFC-D51435EE15ED}"/>
    <cellStyle name="20% - Accent4 22 2 6" xfId="2354" xr:uid="{33F18977-2AC0-48BC-ACDA-9FBB6C70C485}"/>
    <cellStyle name="20% - Accent4 22 2 6 2" xfId="3437" xr:uid="{AAE3F7B4-9202-4171-A94D-0B9E4B03F36E}"/>
    <cellStyle name="20% - Accent4 22 2 7" xfId="2896" xr:uid="{BE254FFD-E7E0-4568-A237-E715B1BE704B}"/>
    <cellStyle name="20% - Accent4 22 3" xfId="1497" xr:uid="{66F8DA76-A633-4545-9824-CDE9CA369F49}"/>
    <cellStyle name="20% - Accent4 22 3 2" xfId="1904" xr:uid="{4E58981B-5F4C-4EF0-A976-72EA0A0CD58B}"/>
    <cellStyle name="20% - Accent4 22 3 2 2" xfId="2287" xr:uid="{43AA8BA4-FB7A-4AB2-816D-310F9A9B3809}"/>
    <cellStyle name="20% - Accent4 22 3 2 2 2" xfId="2836" xr:uid="{5F1EA0EF-3786-4A54-9AC0-1EC23A8A4D2E}"/>
    <cellStyle name="20% - Accent4 22 3 2 2 2 2" xfId="3920" xr:uid="{54A76A3C-E683-4FFF-95B6-22AE6B8BBFE3}"/>
    <cellStyle name="20% - Accent4 22 3 2 2 3" xfId="3378" xr:uid="{C48D6ACE-AA05-4DB7-B548-54DFE5B57ED2}"/>
    <cellStyle name="20% - Accent4 22 3 2 3" xfId="2566" xr:uid="{5FFC9B0E-4DBF-4D87-A5AB-78C52D9156F9}"/>
    <cellStyle name="20% - Accent4 22 3 2 3 2" xfId="3650" xr:uid="{5DF9AB48-3AA0-4232-B33E-F7D9F47BF180}"/>
    <cellStyle name="20% - Accent4 22 3 2 4" xfId="3108" xr:uid="{700A83C8-EC0D-43B9-B8D0-91C9B1FD3768}"/>
    <cellStyle name="20% - Accent4 22 3 3" xfId="1974" xr:uid="{B3A98075-3D3C-4F69-9F66-8D4ED16015DF}"/>
    <cellStyle name="20% - Accent4 22 3 3 2" xfId="2174" xr:uid="{AABC2FD5-A8D9-4B0E-B558-44FEB604358A}"/>
    <cellStyle name="20% - Accent4 22 3 3 2 2" xfId="2723" xr:uid="{7FD7842B-7B32-4856-B843-A514713F7E38}"/>
    <cellStyle name="20% - Accent4 22 3 3 2 2 2" xfId="3807" xr:uid="{5D1341A0-A917-4C15-BC5A-A020B2B2D538}"/>
    <cellStyle name="20% - Accent4 22 3 3 2 3" xfId="3265" xr:uid="{FE0431DB-7B65-4FA1-AF36-B5A4AE4A380F}"/>
    <cellStyle name="20% - Accent4 22 3 3 3" xfId="2453" xr:uid="{6C3672CE-AFE3-4990-9BCE-D4403AD5638D}"/>
    <cellStyle name="20% - Accent4 22 3 3 3 2" xfId="3537" xr:uid="{4FAF2ED3-1F93-4C9D-9BA8-6B0B7BE7FEF5}"/>
    <cellStyle name="20% - Accent4 22 3 3 4" xfId="2994" xr:uid="{70001E8C-A818-48E9-A037-019C63989238}"/>
    <cellStyle name="20% - Accent4 22 3 4" xfId="2106" xr:uid="{3524C238-BCBC-491D-AE89-931AB7D53AEB}"/>
    <cellStyle name="20% - Accent4 22 3 4 2" xfId="2656" xr:uid="{25CCFCFE-8CE5-4638-9EDE-A4F542EF73D8}"/>
    <cellStyle name="20% - Accent4 22 3 4 2 2" xfId="3740" xr:uid="{FE70E58B-3FCB-41F4-8CDD-335201A89406}"/>
    <cellStyle name="20% - Accent4 22 3 4 3" xfId="3198" xr:uid="{7D60A2A9-CEDB-4029-94E1-DF64578FD6FA}"/>
    <cellStyle name="20% - Accent4 22 3 5" xfId="2386" xr:uid="{CF49D510-15EA-496F-ABB3-CE2ACEC55AFC}"/>
    <cellStyle name="20% - Accent4 22 3 5 2" xfId="3470" xr:uid="{8DC5A0D1-AC61-4804-82A2-D9217E88D58C}"/>
    <cellStyle name="20% - Accent4 22 3 6" xfId="2927" xr:uid="{6E5F43D2-42C0-4F00-96F1-121395887C10}"/>
    <cellStyle name="20% - Accent4 22 4" xfId="1851" xr:uid="{14A5A79F-F332-461F-86CE-3AC6A833F35A}"/>
    <cellStyle name="20% - Accent4 22 4 2" xfId="2242" xr:uid="{12780571-B24A-4BD0-8F62-12CEA8D0EAF5}"/>
    <cellStyle name="20% - Accent4 22 4 2 2" xfId="2791" xr:uid="{40B5EFAD-B45B-457A-B727-134A7BC46401}"/>
    <cellStyle name="20% - Accent4 22 4 2 2 2" xfId="3875" xr:uid="{6C507A1A-82F8-445C-BFAA-9B580C55F8F5}"/>
    <cellStyle name="20% - Accent4 22 4 2 3" xfId="3333" xr:uid="{22D8B347-5AC8-4F43-96E2-4CE35B4E012E}"/>
    <cellStyle name="20% - Accent4 22 4 3" xfId="2521" xr:uid="{DB838029-5EED-4D6D-BF86-CC785D65F0A9}"/>
    <cellStyle name="20% - Accent4 22 4 3 2" xfId="3605" xr:uid="{73D8DA27-5198-43D0-8697-B225BBCFED5C}"/>
    <cellStyle name="20% - Accent4 22 4 4" xfId="3063" xr:uid="{F468C83E-E8C7-4E43-A4BE-D8B44092B05C}"/>
    <cellStyle name="20% - Accent4 22 5" xfId="1951" xr:uid="{DB93A21A-EE0E-4BF0-B273-0451451543DD}"/>
    <cellStyle name="20% - Accent4 22 5 2" xfId="2152" xr:uid="{7BB7585A-AE82-4CDB-A30A-0FBD9F1A3314}"/>
    <cellStyle name="20% - Accent4 22 5 2 2" xfId="2701" xr:uid="{B057ECEE-6C34-4624-BCD9-F2D788669524}"/>
    <cellStyle name="20% - Accent4 22 5 2 2 2" xfId="3785" xr:uid="{ACBFE3A6-2857-4AFB-BD7B-DAB5535141B6}"/>
    <cellStyle name="20% - Accent4 22 5 2 3" xfId="3243" xr:uid="{F169FF52-C9DB-4EE0-93CF-14149265776F}"/>
    <cellStyle name="20% - Accent4 22 5 3" xfId="2431" xr:uid="{FA7196D5-C2BF-4AED-BD3C-44A4AAAC0F85}"/>
    <cellStyle name="20% - Accent4 22 5 3 2" xfId="3515" xr:uid="{D2D8AEE7-9945-4CC9-B116-5E443FE89BC6}"/>
    <cellStyle name="20% - Accent4 22 5 4" xfId="2972" xr:uid="{88F10E02-800D-4EC7-A896-B67B5AE0D39B}"/>
    <cellStyle name="20% - Accent4 22 6" xfId="2056" xr:uid="{99CB11BC-D308-4644-9210-95C88D9AE388}"/>
    <cellStyle name="20% - Accent4 22 6 2" xfId="2611" xr:uid="{5A2420FD-73F8-48EC-B768-114E42CE25A5}"/>
    <cellStyle name="20% - Accent4 22 6 2 2" xfId="3695" xr:uid="{0D379587-42D4-490F-A5BF-E369D84E769E}"/>
    <cellStyle name="20% - Accent4 22 6 3" xfId="3153" xr:uid="{85108069-2C08-4601-83B4-E9B90CC5B7DC}"/>
    <cellStyle name="20% - Accent4 22 7" xfId="2340" xr:uid="{31A437B7-14E1-4B41-B277-F75BC1D05EEB}"/>
    <cellStyle name="20% - Accent4 22 7 2" xfId="3423" xr:uid="{A1A82EBD-43E6-41A5-AC48-5D2E1FA0BB9B}"/>
    <cellStyle name="20% - Accent4 22 8" xfId="2882" xr:uid="{CF4B5C2D-AA0D-4D7C-BCBA-10C574960DE6}"/>
    <cellStyle name="20% - Accent4 3" xfId="151" xr:uid="{50BC547E-17C5-4B42-8C8A-43524B3A0491}"/>
    <cellStyle name="20% - Accent4 4" xfId="152" xr:uid="{DE37A72D-4ED4-4FBD-97AF-CF631E134DE0}"/>
    <cellStyle name="20% - Accent4 5" xfId="153" xr:uid="{EFFFDD6C-C2A5-4B23-A9BA-7257176BCE3E}"/>
    <cellStyle name="20% - Accent4 6" xfId="154" xr:uid="{94A18FEC-2C7B-4CDB-B24C-9F24C141EECD}"/>
    <cellStyle name="20% - Accent4 7" xfId="155" xr:uid="{FF27E56F-2336-4654-93AF-AEAB2F5621A6}"/>
    <cellStyle name="20% - Accent4 8" xfId="156" xr:uid="{02CAC393-908C-42FD-99F1-05F1C9D6500C}"/>
    <cellStyle name="20% - Accent4 9" xfId="157" xr:uid="{87EBF997-D598-418B-99C9-19BDA0D0F2D7}"/>
    <cellStyle name="20% - Accent5 10" xfId="159" xr:uid="{C5414714-AA30-4A54-9B8E-9640F38AE9F2}"/>
    <cellStyle name="20% - Accent5 11" xfId="160" xr:uid="{687B06C1-89E4-416C-847B-0DBDB884F0B7}"/>
    <cellStyle name="20% - Accent5 12" xfId="161" xr:uid="{3466B00F-BBB0-4A18-B0F2-4966898C33C2}"/>
    <cellStyle name="20% - Accent5 13" xfId="162" xr:uid="{06B8F85D-DCAE-4BFF-99AE-702F8A946619}"/>
    <cellStyle name="20% - Accent5 14" xfId="163" xr:uid="{C6E892F6-0A1C-4657-BEBA-DE50132E494C}"/>
    <cellStyle name="20% - Accent5 15" xfId="164" xr:uid="{238A2F11-620C-4E09-898C-D91C975A05AE}"/>
    <cellStyle name="20% - Accent5 16" xfId="165" xr:uid="{1CA6B599-3174-44CE-AEB7-39BD1C0EBF5E}"/>
    <cellStyle name="20% - Accent5 17" xfId="166" xr:uid="{F616DC2F-00DA-4B00-A412-4E90986A9EAE}"/>
    <cellStyle name="20% - Accent5 18" xfId="167" xr:uid="{CCC65C3C-C78D-4277-B12D-692E18CEF8FC}"/>
    <cellStyle name="20% - Accent5 19" xfId="168" xr:uid="{1A0FA0DD-96E6-4E34-A212-F54311DE1F56}"/>
    <cellStyle name="20% - Accent5 2" xfId="169" xr:uid="{72519B16-76EA-4636-A1A8-49579D4A7063}"/>
    <cellStyle name="20% - Accent5 20" xfId="170" xr:uid="{0469A1CE-1DC5-4A51-8F0D-C02B65089E51}"/>
    <cellStyle name="20% - Accent5 21" xfId="171" xr:uid="{57F90ED0-A911-4B8B-BEDF-63F2019F9DFC}"/>
    <cellStyle name="20% - Accent5 22" xfId="1034" xr:uid="{A1D46361-A765-4D99-85CC-AB6191870557}"/>
    <cellStyle name="20% - Accent5 22 2" xfId="1498" xr:uid="{A15193A4-5451-4C8B-9AF0-2DB23629BC67}"/>
    <cellStyle name="20% - Accent5 22 2 2" xfId="1499" xr:uid="{72334EA5-1D47-4C4F-949C-74600759E6B7}"/>
    <cellStyle name="20% - Accent5 22 2 2 2" xfId="1919" xr:uid="{152AA223-C506-4EE1-BA6B-7075766D7A8F}"/>
    <cellStyle name="20% - Accent5 22 2 2 2 2" xfId="2302" xr:uid="{FC0EC1FA-898F-4F54-971B-A609C63B6CD2}"/>
    <cellStyle name="20% - Accent5 22 2 2 2 2 2" xfId="2851" xr:uid="{FF9C54B9-2FAC-4298-9568-18DB0465C222}"/>
    <cellStyle name="20% - Accent5 22 2 2 2 2 2 2" xfId="3935" xr:uid="{BED75E23-42F7-4628-AB7E-1FDD3F11BBAE}"/>
    <cellStyle name="20% - Accent5 22 2 2 2 2 3" xfId="3393" xr:uid="{6CFA2ECB-0021-4B26-AF03-3BD0C5736622}"/>
    <cellStyle name="20% - Accent5 22 2 2 2 3" xfId="2581" xr:uid="{8F163F2C-B61E-4C36-90DF-D3C8A438383D}"/>
    <cellStyle name="20% - Accent5 22 2 2 2 3 2" xfId="3665" xr:uid="{2E5D3E04-5972-4B48-8A4A-9C4591A9D02E}"/>
    <cellStyle name="20% - Accent5 22 2 2 2 4" xfId="3123" xr:uid="{CE6504EF-3877-43FD-A635-E326A92D6B7D}"/>
    <cellStyle name="20% - Accent5 22 2 2 3" xfId="1976" xr:uid="{0978E292-7617-46C1-B8CF-FD9C177A57B5}"/>
    <cellStyle name="20% - Accent5 22 2 2 3 2" xfId="2176" xr:uid="{4E742D63-7B4F-4A67-A7E5-C99ACE2393DB}"/>
    <cellStyle name="20% - Accent5 22 2 2 3 2 2" xfId="2725" xr:uid="{17E56A77-A982-4C5A-8E4D-E6E2A80BDDFC}"/>
    <cellStyle name="20% - Accent5 22 2 2 3 2 2 2" xfId="3809" xr:uid="{9167E457-FF0C-4D73-949D-B805631F5608}"/>
    <cellStyle name="20% - Accent5 22 2 2 3 2 3" xfId="3267" xr:uid="{65FAA568-18CC-4733-A5D3-C3B837CB6751}"/>
    <cellStyle name="20% - Accent5 22 2 2 3 3" xfId="2455" xr:uid="{9468016A-2DB4-4F7C-BBBA-5BC2F570D4AA}"/>
    <cellStyle name="20% - Accent5 22 2 2 3 3 2" xfId="3539" xr:uid="{E27359D4-3358-41C8-87C4-817F98428A9C}"/>
    <cellStyle name="20% - Accent5 22 2 2 3 4" xfId="2996" xr:uid="{07B76DEA-826C-4310-B4AD-CA8577B4A257}"/>
    <cellStyle name="20% - Accent5 22 2 2 4" xfId="2121" xr:uid="{F441E069-E081-436F-84CF-ED2C97F6DD70}"/>
    <cellStyle name="20% - Accent5 22 2 2 4 2" xfId="2671" xr:uid="{CBB9309F-24DF-4174-B5B8-CB5B54DC09B8}"/>
    <cellStyle name="20% - Accent5 22 2 2 4 2 2" xfId="3755" xr:uid="{207C6618-87AE-45C1-B213-AA8B9CA21B7B}"/>
    <cellStyle name="20% - Accent5 22 2 2 4 3" xfId="3213" xr:uid="{05ACFA4D-213D-401B-BD3C-4D45FF666AE8}"/>
    <cellStyle name="20% - Accent5 22 2 2 5" xfId="2401" xr:uid="{2C219468-7033-4130-BC54-69174F1E02D3}"/>
    <cellStyle name="20% - Accent5 22 2 2 5 2" xfId="3485" xr:uid="{91F3592A-ECE0-48E1-B6CF-0E1C34202C74}"/>
    <cellStyle name="20% - Accent5 22 2 2 6" xfId="2942" xr:uid="{61E95366-2F03-425F-A198-2ADAE79DFF09}"/>
    <cellStyle name="20% - Accent5 22 2 3" xfId="1867" xr:uid="{D5C1A340-9136-43A7-9774-29D1DF25E009}"/>
    <cellStyle name="20% - Accent5 22 2 3 2" xfId="2257" xr:uid="{2E72C82C-9495-41BE-A88F-A68AB8CCE3A4}"/>
    <cellStyle name="20% - Accent5 22 2 3 2 2" xfId="2806" xr:uid="{8745238A-0211-4616-A537-144BCC9B7997}"/>
    <cellStyle name="20% - Accent5 22 2 3 2 2 2" xfId="3890" xr:uid="{D0006562-DC3D-4E90-B64A-AD5A70E3A19D}"/>
    <cellStyle name="20% - Accent5 22 2 3 2 3" xfId="3348" xr:uid="{CF55E8CC-F69C-47B5-959D-167CAB60A1B7}"/>
    <cellStyle name="20% - Accent5 22 2 3 3" xfId="2536" xr:uid="{6D10EB20-310B-486C-A06F-399492553E79}"/>
    <cellStyle name="20% - Accent5 22 2 3 3 2" xfId="3620" xr:uid="{00A4A298-A112-4F5C-88BA-B5B092A27779}"/>
    <cellStyle name="20% - Accent5 22 2 3 4" xfId="3078" xr:uid="{B0BD3830-FB32-4200-9584-822E35412B85}"/>
    <cellStyle name="20% - Accent5 22 2 4" xfId="1975" xr:uid="{FC137F2E-BFCE-4D09-9962-370770B1F970}"/>
    <cellStyle name="20% - Accent5 22 2 4 2" xfId="2175" xr:uid="{7DF6988B-FCEC-4104-B601-F9721847A69B}"/>
    <cellStyle name="20% - Accent5 22 2 4 2 2" xfId="2724" xr:uid="{65EC9867-A6BD-431F-A5BB-48A27DB5F150}"/>
    <cellStyle name="20% - Accent5 22 2 4 2 2 2" xfId="3808" xr:uid="{4D8FCC9F-C363-4CD6-94C2-672D621F3888}"/>
    <cellStyle name="20% - Accent5 22 2 4 2 3" xfId="3266" xr:uid="{7136113A-3E81-4D40-A049-7E48B7A51AFE}"/>
    <cellStyle name="20% - Accent5 22 2 4 3" xfId="2454" xr:uid="{8EB5F965-253E-4225-802E-9609D50D79C6}"/>
    <cellStyle name="20% - Accent5 22 2 4 3 2" xfId="3538" xr:uid="{09B8BAE0-1B98-46B9-A3B5-3693EE15ADA7}"/>
    <cellStyle name="20% - Accent5 22 2 4 4" xfId="2995" xr:uid="{DC1DFFAF-BAEE-4764-A5AC-DF57729FABB3}"/>
    <cellStyle name="20% - Accent5 22 2 5" xfId="2071" xr:uid="{B94088B2-9091-4007-87EF-E3BF8ED8F4DF}"/>
    <cellStyle name="20% - Accent5 22 2 5 2" xfId="2626" xr:uid="{0D1C9C59-5AA3-4EDA-AFC1-984E1ECFEBBE}"/>
    <cellStyle name="20% - Accent5 22 2 5 2 2" xfId="3710" xr:uid="{ABFDA5A8-9BB9-4B85-A820-429B963F1740}"/>
    <cellStyle name="20% - Accent5 22 2 5 3" xfId="3168" xr:uid="{F50650DD-C608-4169-8B0B-EAC825F91983}"/>
    <cellStyle name="20% - Accent5 22 2 6" xfId="2355" xr:uid="{19506FA0-1587-441F-931C-BD9A29EF4E80}"/>
    <cellStyle name="20% - Accent5 22 2 6 2" xfId="3438" xr:uid="{8F75CDBA-9205-4A34-ACD1-3E34A2E1F9EC}"/>
    <cellStyle name="20% - Accent5 22 2 7" xfId="2897" xr:uid="{02B66DDA-CC91-4AC4-A46D-3AB849D06CAB}"/>
    <cellStyle name="20% - Accent5 22 3" xfId="1500" xr:uid="{97B19371-8C19-41BC-BFF8-4AFBF0C43665}"/>
    <cellStyle name="20% - Accent5 22 3 2" xfId="1905" xr:uid="{C7B52D98-8482-4449-8BDF-3E5CA5FC6FCF}"/>
    <cellStyle name="20% - Accent5 22 3 2 2" xfId="2288" xr:uid="{F398FFC8-B868-4A9B-A699-9DE9D1352B1F}"/>
    <cellStyle name="20% - Accent5 22 3 2 2 2" xfId="2837" xr:uid="{212D5DC7-E58A-46CA-AB3A-C75082CB2712}"/>
    <cellStyle name="20% - Accent5 22 3 2 2 2 2" xfId="3921" xr:uid="{BBB53A10-C0F7-42B6-90F2-5C0C636C771D}"/>
    <cellStyle name="20% - Accent5 22 3 2 2 3" xfId="3379" xr:uid="{B4B3EB42-DD43-4536-9059-C42FAC0632B1}"/>
    <cellStyle name="20% - Accent5 22 3 2 3" xfId="2567" xr:uid="{58BF2B76-D280-4962-931C-706D352DECF1}"/>
    <cellStyle name="20% - Accent5 22 3 2 3 2" xfId="3651" xr:uid="{F3C8DF1C-E799-45D2-8290-994A34D48A50}"/>
    <cellStyle name="20% - Accent5 22 3 2 4" xfId="3109" xr:uid="{C35741A4-2C5D-431D-9919-F546BC200F08}"/>
    <cellStyle name="20% - Accent5 22 3 3" xfId="1977" xr:uid="{5775C018-A73C-4686-A5BE-0DCD4CB7AFB4}"/>
    <cellStyle name="20% - Accent5 22 3 3 2" xfId="2177" xr:uid="{FAB54836-03E5-4173-8AF8-764A666794E3}"/>
    <cellStyle name="20% - Accent5 22 3 3 2 2" xfId="2726" xr:uid="{9BA20167-A3A1-41A5-9733-490EBFCF5934}"/>
    <cellStyle name="20% - Accent5 22 3 3 2 2 2" xfId="3810" xr:uid="{D7AE28C2-BA31-4BB1-92DC-973258C7045D}"/>
    <cellStyle name="20% - Accent5 22 3 3 2 3" xfId="3268" xr:uid="{426DDCD2-8847-4EAF-B287-0CF304B5B10A}"/>
    <cellStyle name="20% - Accent5 22 3 3 3" xfId="2456" xr:uid="{A3E492E2-1989-4209-818C-D74F440A44F9}"/>
    <cellStyle name="20% - Accent5 22 3 3 3 2" xfId="3540" xr:uid="{DAA531AB-881D-4D04-8CD2-152086BE9C61}"/>
    <cellStyle name="20% - Accent5 22 3 3 4" xfId="2997" xr:uid="{7EC9AB77-CD58-4B2F-9470-6570B5D7524D}"/>
    <cellStyle name="20% - Accent5 22 3 4" xfId="2107" xr:uid="{7104A8B2-7E27-467A-A962-93E54710556D}"/>
    <cellStyle name="20% - Accent5 22 3 4 2" xfId="2657" xr:uid="{70ED9BC0-3963-4DF9-A492-698EDA73E85E}"/>
    <cellStyle name="20% - Accent5 22 3 4 2 2" xfId="3741" xr:uid="{801D1432-1511-40BF-AA1A-BC2AE943AB41}"/>
    <cellStyle name="20% - Accent5 22 3 4 3" xfId="3199" xr:uid="{796C47DF-DD06-46A3-8456-E9DA0DFE07A5}"/>
    <cellStyle name="20% - Accent5 22 3 5" xfId="2387" xr:uid="{587B0C8B-5A63-4BDE-A4D3-647DD7367AF6}"/>
    <cellStyle name="20% - Accent5 22 3 5 2" xfId="3471" xr:uid="{72B32804-067F-41EE-9F3D-8B5E84DDE6EB}"/>
    <cellStyle name="20% - Accent5 22 3 6" xfId="2928" xr:uid="{C171F39C-8519-4FD6-A831-78FE8B2314A0}"/>
    <cellStyle name="20% - Accent5 22 4" xfId="1852" xr:uid="{A64C9B60-99E7-4AF9-8ED1-380E5769D559}"/>
    <cellStyle name="20% - Accent5 22 4 2" xfId="2243" xr:uid="{8D262396-D7F7-4708-9F57-B2FCE7C38D9B}"/>
    <cellStyle name="20% - Accent5 22 4 2 2" xfId="2792" xr:uid="{A669EE75-7233-4C77-B926-C6220FEC3539}"/>
    <cellStyle name="20% - Accent5 22 4 2 2 2" xfId="3876" xr:uid="{5270CFA2-33D4-4A6F-81D8-CCA3575B4337}"/>
    <cellStyle name="20% - Accent5 22 4 2 3" xfId="3334" xr:uid="{F36BC598-29A2-4440-9931-2AFD6BEEB48F}"/>
    <cellStyle name="20% - Accent5 22 4 3" xfId="2522" xr:uid="{690C526B-20FD-4647-9FD1-802769302C24}"/>
    <cellStyle name="20% - Accent5 22 4 3 2" xfId="3606" xr:uid="{DA618E4B-B31B-4C27-BBB8-286C9B8D7642}"/>
    <cellStyle name="20% - Accent5 22 4 4" xfId="3064" xr:uid="{E479051F-BE5F-4F94-B478-F2A1882C42B0}"/>
    <cellStyle name="20% - Accent5 22 5" xfId="1952" xr:uid="{1AA7AC18-E55F-4C71-8721-4559E6A5C8AD}"/>
    <cellStyle name="20% - Accent5 22 5 2" xfId="2153" xr:uid="{ECBAE971-F6EE-42DD-9024-9E45FBFCA9D6}"/>
    <cellStyle name="20% - Accent5 22 5 2 2" xfId="2702" xr:uid="{31ED6FFF-46AD-4362-ADA8-BD3768E15BC3}"/>
    <cellStyle name="20% - Accent5 22 5 2 2 2" xfId="3786" xr:uid="{B31A003A-36BE-4861-A7B8-DEEFDC246B96}"/>
    <cellStyle name="20% - Accent5 22 5 2 3" xfId="3244" xr:uid="{2910D53A-9E92-420E-8FC9-F7BE6B94078C}"/>
    <cellStyle name="20% - Accent5 22 5 3" xfId="2432" xr:uid="{19DB5346-031E-45A1-A0E2-14876E935969}"/>
    <cellStyle name="20% - Accent5 22 5 3 2" xfId="3516" xr:uid="{94023BE6-AC4F-4019-83FE-E2188AA12FB4}"/>
    <cellStyle name="20% - Accent5 22 5 4" xfId="2973" xr:uid="{BAF4C96B-5A1B-4F09-9F27-104F8A7BA4FB}"/>
    <cellStyle name="20% - Accent5 22 6" xfId="2057" xr:uid="{C6A08EED-091C-46C4-ACD4-77EF63301B57}"/>
    <cellStyle name="20% - Accent5 22 6 2" xfId="2612" xr:uid="{39B7BA1B-C229-46C4-A5B8-C907BD833719}"/>
    <cellStyle name="20% - Accent5 22 6 2 2" xfId="3696" xr:uid="{3134705F-3858-40C4-B7F9-FA05F621562F}"/>
    <cellStyle name="20% - Accent5 22 6 3" xfId="3154" xr:uid="{6302EBAB-D39F-4327-84BE-F3961423A9D7}"/>
    <cellStyle name="20% - Accent5 22 7" xfId="2341" xr:uid="{3352F1D6-4271-4010-A4C0-91938F478388}"/>
    <cellStyle name="20% - Accent5 22 7 2" xfId="3424" xr:uid="{23395CD6-A507-44FA-B792-E394073E9269}"/>
    <cellStyle name="20% - Accent5 22 8" xfId="2883" xr:uid="{26A605F1-80BB-4360-A423-4EDCAD73479F}"/>
    <cellStyle name="20% - Accent5 3" xfId="172" xr:uid="{0D2A9615-3CD8-414D-905B-02EAF3010A12}"/>
    <cellStyle name="20% - Accent5 4" xfId="173" xr:uid="{E60BA9D1-6D15-4896-A07E-3ED1204DB361}"/>
    <cellStyle name="20% - Accent5 5" xfId="174" xr:uid="{CA01B50C-3B63-4711-B19F-F832FCE7D0D9}"/>
    <cellStyle name="20% - Accent5 6" xfId="175" xr:uid="{850CECC3-3CDF-4B8C-9B2F-2763DE9C29DD}"/>
    <cellStyle name="20% - Accent5 7" xfId="176" xr:uid="{BAB752FF-5E60-406C-892C-2C3B389BFF96}"/>
    <cellStyle name="20% - Accent5 8" xfId="177" xr:uid="{BEE5331B-D4AD-4B51-8B64-86CEB69147E9}"/>
    <cellStyle name="20% - Accent5 9" xfId="178" xr:uid="{62A5EEEB-3163-4BF1-9E16-1A75298AA319}"/>
    <cellStyle name="20% - Accent6 10" xfId="180" xr:uid="{B496176B-574E-4740-AA27-C4F4E138CD2A}"/>
    <cellStyle name="20% - Accent6 11" xfId="181" xr:uid="{2EE44A58-B0A3-4DA5-8338-94659AD53474}"/>
    <cellStyle name="20% - Accent6 12" xfId="182" xr:uid="{A3F0CE65-71F4-4E7A-99AA-C9A38B6932ED}"/>
    <cellStyle name="20% - Accent6 13" xfId="183" xr:uid="{CDDE9199-E2F2-4B35-B2DD-1BF4B2005006}"/>
    <cellStyle name="20% - Accent6 14" xfId="184" xr:uid="{B258A26F-F726-4806-9136-F81A82DEDCA4}"/>
    <cellStyle name="20% - Accent6 15" xfId="185" xr:uid="{CBCE6161-23F6-47F5-AF6F-7E44F81EA764}"/>
    <cellStyle name="20% - Accent6 16" xfId="186" xr:uid="{7146CF95-FE18-4D91-8F72-156B1B99F2A1}"/>
    <cellStyle name="20% - Accent6 17" xfId="187" xr:uid="{F3982023-EE2A-4383-B33A-450747FB02B5}"/>
    <cellStyle name="20% - Accent6 18" xfId="188" xr:uid="{175926D3-04B1-45C7-A60C-DF9CF632A74E}"/>
    <cellStyle name="20% - Accent6 19" xfId="189" xr:uid="{36DC2D4E-7816-4EDB-B88E-CDD90A22EA35}"/>
    <cellStyle name="20% - Accent6 2" xfId="190" xr:uid="{9D4C7013-4630-4CC5-8D6F-82CDB5BDC2A7}"/>
    <cellStyle name="20% - Accent6 20" xfId="191" xr:uid="{663F3ADF-1D5F-4C3A-8A08-0929962EF292}"/>
    <cellStyle name="20% - Accent6 21" xfId="192" xr:uid="{82C599DB-1877-4C86-8A73-36383944D3FB}"/>
    <cellStyle name="20% - Accent6 22" xfId="1035" xr:uid="{17060639-4B72-4E20-9D3E-176B9DF044A0}"/>
    <cellStyle name="20% - Accent6 22 2" xfId="1501" xr:uid="{11E84387-4586-4E69-9DFA-5CBBF7C496F2}"/>
    <cellStyle name="20% - Accent6 22 2 2" xfId="1502" xr:uid="{3C37BE1D-DA88-4CD5-BDF3-442376A8F440}"/>
    <cellStyle name="20% - Accent6 22 2 2 2" xfId="1920" xr:uid="{B15ADF47-8975-4DC1-9C41-D7FE30591345}"/>
    <cellStyle name="20% - Accent6 22 2 2 2 2" xfId="2303" xr:uid="{EA01CA0A-6E9F-43EC-9A1B-706BEF69556A}"/>
    <cellStyle name="20% - Accent6 22 2 2 2 2 2" xfId="2852" xr:uid="{FB8C0AE6-0D82-479C-89A6-A5BE162E1EDA}"/>
    <cellStyle name="20% - Accent6 22 2 2 2 2 2 2" xfId="3936" xr:uid="{618A4AB1-74B0-4BDC-A8D5-80D5BF6226F3}"/>
    <cellStyle name="20% - Accent6 22 2 2 2 2 3" xfId="3394" xr:uid="{8F9EF3A0-46EE-4FC2-8C64-381F7CFFEAA2}"/>
    <cellStyle name="20% - Accent6 22 2 2 2 3" xfId="2582" xr:uid="{335118E1-E496-4CBD-AF54-76B97BA590A7}"/>
    <cellStyle name="20% - Accent6 22 2 2 2 3 2" xfId="3666" xr:uid="{2FBF5392-158A-48BD-B3E7-EDA45D6D5DF5}"/>
    <cellStyle name="20% - Accent6 22 2 2 2 4" xfId="3124" xr:uid="{7E5C4C15-F429-4F49-92E7-B820174C085B}"/>
    <cellStyle name="20% - Accent6 22 2 2 3" xfId="1979" xr:uid="{2B2B2AAB-F07B-4B70-A1E2-C7F9F4B75FB1}"/>
    <cellStyle name="20% - Accent6 22 2 2 3 2" xfId="2179" xr:uid="{F54E78D8-A23E-4B14-BBD1-B36ED34F945C}"/>
    <cellStyle name="20% - Accent6 22 2 2 3 2 2" xfId="2728" xr:uid="{D688AB4D-3704-4D7F-94D8-09D5B8A65662}"/>
    <cellStyle name="20% - Accent6 22 2 2 3 2 2 2" xfId="3812" xr:uid="{A6DEAECA-960A-4AE4-B173-ED99A32A544A}"/>
    <cellStyle name="20% - Accent6 22 2 2 3 2 3" xfId="3270" xr:uid="{87E37EA0-6514-429C-89D3-813B0A71FB28}"/>
    <cellStyle name="20% - Accent6 22 2 2 3 3" xfId="2458" xr:uid="{A3432498-97A7-44BB-B2FF-460570561001}"/>
    <cellStyle name="20% - Accent6 22 2 2 3 3 2" xfId="3542" xr:uid="{16CEAC00-0E00-4F03-9AC0-CCF2BA802B38}"/>
    <cellStyle name="20% - Accent6 22 2 2 3 4" xfId="2999" xr:uid="{5591CE95-C7F0-41E6-9FE4-CFC81FB2FCDB}"/>
    <cellStyle name="20% - Accent6 22 2 2 4" xfId="2122" xr:uid="{A0FD5670-C9D2-4785-874F-1B3D8EAB3D01}"/>
    <cellStyle name="20% - Accent6 22 2 2 4 2" xfId="2672" xr:uid="{F5FCC0EA-A38C-42F8-B459-ECD671037D08}"/>
    <cellStyle name="20% - Accent6 22 2 2 4 2 2" xfId="3756" xr:uid="{43AC0595-F2EF-4144-B9D2-457FEC92790E}"/>
    <cellStyle name="20% - Accent6 22 2 2 4 3" xfId="3214" xr:uid="{B2CFC000-7530-476E-88AD-7F1CDD90A2D1}"/>
    <cellStyle name="20% - Accent6 22 2 2 5" xfId="2402" xr:uid="{1C055ACE-A43B-48ED-ACA6-2BBCD52B4DFC}"/>
    <cellStyle name="20% - Accent6 22 2 2 5 2" xfId="3486" xr:uid="{667F52B1-2779-4E26-AFAB-B5E87F405070}"/>
    <cellStyle name="20% - Accent6 22 2 2 6" xfId="2943" xr:uid="{A0DB37D5-C9A8-4008-8076-A8C5FA388934}"/>
    <cellStyle name="20% - Accent6 22 2 3" xfId="1868" xr:uid="{75CB4DDD-B000-4C8E-8F2B-9CA23F549BC3}"/>
    <cellStyle name="20% - Accent6 22 2 3 2" xfId="2258" xr:uid="{91F22991-A041-4452-9FE4-0AA290B00DFA}"/>
    <cellStyle name="20% - Accent6 22 2 3 2 2" xfId="2807" xr:uid="{1A942D89-DCD2-413C-859D-3565E37ABA18}"/>
    <cellStyle name="20% - Accent6 22 2 3 2 2 2" xfId="3891" xr:uid="{2AA8B005-823A-421B-A258-24E2E6894589}"/>
    <cellStyle name="20% - Accent6 22 2 3 2 3" xfId="3349" xr:uid="{CB82A72E-20BA-4DA0-86A7-C03D63187263}"/>
    <cellStyle name="20% - Accent6 22 2 3 3" xfId="2537" xr:uid="{75F212B1-CE39-410C-ABBE-7FA3A54821FD}"/>
    <cellStyle name="20% - Accent6 22 2 3 3 2" xfId="3621" xr:uid="{FFC96AB1-6C91-49A7-A713-3A3D6E0B6535}"/>
    <cellStyle name="20% - Accent6 22 2 3 4" xfId="3079" xr:uid="{432ED3A1-B9C0-4E23-9BFF-5615C0B17FA0}"/>
    <cellStyle name="20% - Accent6 22 2 4" xfId="1978" xr:uid="{DE08EEB3-AAB2-46EE-87D0-2E74041509EB}"/>
    <cellStyle name="20% - Accent6 22 2 4 2" xfId="2178" xr:uid="{F26C911B-190A-4E02-96A6-93E47F2B21C4}"/>
    <cellStyle name="20% - Accent6 22 2 4 2 2" xfId="2727" xr:uid="{C4016DCD-1367-4D98-8FCB-ADBCF51C4E7B}"/>
    <cellStyle name="20% - Accent6 22 2 4 2 2 2" xfId="3811" xr:uid="{2B51B7C8-36A1-45B2-8E05-E08795EB94B3}"/>
    <cellStyle name="20% - Accent6 22 2 4 2 3" xfId="3269" xr:uid="{7FC72D51-75F2-4EF7-B833-85C203ED2326}"/>
    <cellStyle name="20% - Accent6 22 2 4 3" xfId="2457" xr:uid="{392ACDA9-D415-4679-85CF-1CDE2CF1D8AD}"/>
    <cellStyle name="20% - Accent6 22 2 4 3 2" xfId="3541" xr:uid="{0B34C14F-0FEE-4C94-B861-E66589160BC9}"/>
    <cellStyle name="20% - Accent6 22 2 4 4" xfId="2998" xr:uid="{1C77C08B-03BF-4D24-9452-3D3EEC0B67C7}"/>
    <cellStyle name="20% - Accent6 22 2 5" xfId="2072" xr:uid="{3F43ED04-EE81-41E0-8076-C608B44C3196}"/>
    <cellStyle name="20% - Accent6 22 2 5 2" xfId="2627" xr:uid="{8F52FFE7-43E3-45DD-8809-B0E52DEFD5F7}"/>
    <cellStyle name="20% - Accent6 22 2 5 2 2" xfId="3711" xr:uid="{8A6794C6-5888-4ECF-89A4-B40FD7AC7481}"/>
    <cellStyle name="20% - Accent6 22 2 5 3" xfId="3169" xr:uid="{04FE802B-C8EC-4924-8FD6-20DC31126027}"/>
    <cellStyle name="20% - Accent6 22 2 6" xfId="2356" xr:uid="{48F263C3-5C78-4289-BE4B-CAE85FFAB653}"/>
    <cellStyle name="20% - Accent6 22 2 6 2" xfId="3439" xr:uid="{CA82A60E-3699-409E-AEED-F36D9BCEE17A}"/>
    <cellStyle name="20% - Accent6 22 2 7" xfId="2898" xr:uid="{97E9C08C-A2BD-48E1-88A5-681321FBFEDD}"/>
    <cellStyle name="20% - Accent6 22 3" xfId="1503" xr:uid="{3F8EC056-F423-4324-B69E-5BB3E3AB6AAD}"/>
    <cellStyle name="20% - Accent6 22 3 2" xfId="1906" xr:uid="{BBA10BC1-53D0-43A6-A5B5-303E3215790A}"/>
    <cellStyle name="20% - Accent6 22 3 2 2" xfId="2289" xr:uid="{90800FD0-CACB-49D2-B487-F085BB473AC2}"/>
    <cellStyle name="20% - Accent6 22 3 2 2 2" xfId="2838" xr:uid="{E4EBD289-7579-4016-AB0C-7FE712111EF8}"/>
    <cellStyle name="20% - Accent6 22 3 2 2 2 2" xfId="3922" xr:uid="{C68DE4AC-5FCE-45CD-B8D3-FE891C00CC4A}"/>
    <cellStyle name="20% - Accent6 22 3 2 2 3" xfId="3380" xr:uid="{B4B5059B-9B52-4C7D-9586-63E01084C1EF}"/>
    <cellStyle name="20% - Accent6 22 3 2 3" xfId="2568" xr:uid="{E5AD46BF-FB78-413D-A1E7-C065595BEA5A}"/>
    <cellStyle name="20% - Accent6 22 3 2 3 2" xfId="3652" xr:uid="{CD4CC5F9-2860-482E-9C39-3A7C161EAD28}"/>
    <cellStyle name="20% - Accent6 22 3 2 4" xfId="3110" xr:uid="{829EB6DB-1B99-4E69-970F-CDAB6DEA1653}"/>
    <cellStyle name="20% - Accent6 22 3 3" xfId="1980" xr:uid="{06DA7325-7C0C-4E35-80A8-545A3EB72E13}"/>
    <cellStyle name="20% - Accent6 22 3 3 2" xfId="2180" xr:uid="{EE90D206-15C5-4944-A4AD-A2A8BC1DF0FD}"/>
    <cellStyle name="20% - Accent6 22 3 3 2 2" xfId="2729" xr:uid="{CFB935F4-C949-4E14-BEA1-766948FADB37}"/>
    <cellStyle name="20% - Accent6 22 3 3 2 2 2" xfId="3813" xr:uid="{50BE6FD4-3C5C-44D2-B3D8-7C85D391B61A}"/>
    <cellStyle name="20% - Accent6 22 3 3 2 3" xfId="3271" xr:uid="{B4F529B6-354E-4B24-BCA8-E40E17CEB52F}"/>
    <cellStyle name="20% - Accent6 22 3 3 3" xfId="2459" xr:uid="{8CD76CC6-28F7-497C-8881-14844D57F19B}"/>
    <cellStyle name="20% - Accent6 22 3 3 3 2" xfId="3543" xr:uid="{BADC1AC5-E307-4DE0-8817-C6F786F98BE8}"/>
    <cellStyle name="20% - Accent6 22 3 3 4" xfId="3000" xr:uid="{A4B19AEB-2DCA-4A15-BA03-0140980691B6}"/>
    <cellStyle name="20% - Accent6 22 3 4" xfId="2108" xr:uid="{2FA88C3C-CF58-4B9E-BDB8-01C61A5F9857}"/>
    <cellStyle name="20% - Accent6 22 3 4 2" xfId="2658" xr:uid="{454AA79C-E9B3-434A-AC8F-FA4454CC623C}"/>
    <cellStyle name="20% - Accent6 22 3 4 2 2" xfId="3742" xr:uid="{7E178EAF-F359-40D4-9BD1-CFA7A54E31EA}"/>
    <cellStyle name="20% - Accent6 22 3 4 3" xfId="3200" xr:uid="{BA282E53-9F27-4383-A9EC-033077B7E68D}"/>
    <cellStyle name="20% - Accent6 22 3 5" xfId="2388" xr:uid="{DBC0C64D-B323-4C29-9B50-113CA9CF2FDA}"/>
    <cellStyle name="20% - Accent6 22 3 5 2" xfId="3472" xr:uid="{ABE5B8CA-DC33-4B99-A585-D2B55370D9D2}"/>
    <cellStyle name="20% - Accent6 22 3 6" xfId="2929" xr:uid="{7D35091D-B34C-48C9-BF59-F78D001EC721}"/>
    <cellStyle name="20% - Accent6 22 4" xfId="1853" xr:uid="{EB44CA8D-5FDE-4DA5-9EB5-72A76EC6FEEA}"/>
    <cellStyle name="20% - Accent6 22 4 2" xfId="2244" xr:uid="{503A0358-7B99-4E86-92FF-E4FF04B369BF}"/>
    <cellStyle name="20% - Accent6 22 4 2 2" xfId="2793" xr:uid="{5EC59C00-7395-4D1B-B04E-F8957E28E7DE}"/>
    <cellStyle name="20% - Accent6 22 4 2 2 2" xfId="3877" xr:uid="{C3FE1026-89FE-4A26-BBA1-6529EC540791}"/>
    <cellStyle name="20% - Accent6 22 4 2 3" xfId="3335" xr:uid="{A69E981E-374E-42AE-8080-A0D47135BBF9}"/>
    <cellStyle name="20% - Accent6 22 4 3" xfId="2523" xr:uid="{EE066841-654F-460A-B7D7-A81005E75DEB}"/>
    <cellStyle name="20% - Accent6 22 4 3 2" xfId="3607" xr:uid="{C9FE3B22-ADFF-4EAD-B561-033AEC13AB01}"/>
    <cellStyle name="20% - Accent6 22 4 4" xfId="3065" xr:uid="{42A57F46-C1BC-47FE-BFB7-334C9E7ECB2B}"/>
    <cellStyle name="20% - Accent6 22 5" xfId="1953" xr:uid="{90B9862F-E647-4ED2-AF53-98A87384648A}"/>
    <cellStyle name="20% - Accent6 22 5 2" xfId="2154" xr:uid="{1A703FF4-7466-4697-A148-348F3F23AECF}"/>
    <cellStyle name="20% - Accent6 22 5 2 2" xfId="2703" xr:uid="{22C32B27-912F-4361-A33C-CD3774869F7F}"/>
    <cellStyle name="20% - Accent6 22 5 2 2 2" xfId="3787" xr:uid="{24F9C465-536A-4448-98E4-42F56A19861E}"/>
    <cellStyle name="20% - Accent6 22 5 2 3" xfId="3245" xr:uid="{A19465CF-3DC0-4744-8A16-A7EAC654C77C}"/>
    <cellStyle name="20% - Accent6 22 5 3" xfId="2433" xr:uid="{14C365C0-16D7-490F-BD19-DDB4A96E35B5}"/>
    <cellStyle name="20% - Accent6 22 5 3 2" xfId="3517" xr:uid="{9254C7D7-0D96-4F38-AF5A-2BBF93AC148A}"/>
    <cellStyle name="20% - Accent6 22 5 4" xfId="2974" xr:uid="{2898F4BE-DFEE-4C97-B913-3C7FA5CF5C2A}"/>
    <cellStyle name="20% - Accent6 22 6" xfId="2058" xr:uid="{DCE9C8F4-CDD2-4382-9184-675DF205A4E0}"/>
    <cellStyle name="20% - Accent6 22 6 2" xfId="2613" xr:uid="{D064680F-9E96-4DEA-B3F4-15938DC03F63}"/>
    <cellStyle name="20% - Accent6 22 6 2 2" xfId="3697" xr:uid="{093EC1A6-DC7A-42A8-969B-FEBAC765FDEF}"/>
    <cellStyle name="20% - Accent6 22 6 3" xfId="3155" xr:uid="{B3D1BBCA-6B6A-4466-B425-791230AE3A35}"/>
    <cellStyle name="20% - Accent6 22 7" xfId="2342" xr:uid="{398FB33D-87B5-412B-A126-ABF0B9EA30B4}"/>
    <cellStyle name="20% - Accent6 22 7 2" xfId="3425" xr:uid="{E1BF489C-B08A-4C04-99D0-7D5CEB0E3C13}"/>
    <cellStyle name="20% - Accent6 22 8" xfId="2884" xr:uid="{B7642F6D-4B9D-4E5E-B4CE-1770FDA832B2}"/>
    <cellStyle name="20% - Accent6 3" xfId="193" xr:uid="{6CCD4E9B-A0A4-4D3F-93B1-51955A60301F}"/>
    <cellStyle name="20% - Accent6 4" xfId="194" xr:uid="{E424972A-CDAD-4F99-9078-15F03496C6F6}"/>
    <cellStyle name="20% - Accent6 5" xfId="195" xr:uid="{FCD196EC-8CC3-495F-B970-569393FDD956}"/>
    <cellStyle name="20% - Accent6 6" xfId="196" xr:uid="{892ACEC8-79D2-42A9-82A8-FED2E7CFE9AB}"/>
    <cellStyle name="20% - Accent6 7" xfId="197" xr:uid="{BE419048-D1C6-412F-9F62-114441473327}"/>
    <cellStyle name="20% - Accent6 8" xfId="198" xr:uid="{E01B122A-EABE-40C1-A51C-7D5761E17B15}"/>
    <cellStyle name="20% - Accent6 9" xfId="199" xr:uid="{E082DE71-F6EA-4881-BFF2-F58F9AA52982}"/>
    <cellStyle name="20% - Énfasis1 2" xfId="74" xr:uid="{69B21B8F-DB67-415C-A957-1001074166B8}"/>
    <cellStyle name="20% - Énfasis2 2" xfId="95" xr:uid="{02CE08CD-ED71-43FC-AC1B-78D1EAACFD60}"/>
    <cellStyle name="20% - Énfasis3 2" xfId="116" xr:uid="{9910B7B8-60FF-4152-9913-C92530475B5A}"/>
    <cellStyle name="20% - Énfasis4 2" xfId="137" xr:uid="{CAFEC579-28DF-43A6-83BC-D74872674D6E}"/>
    <cellStyle name="20% - Énfasis5 2" xfId="158" xr:uid="{991C1930-7E9C-4901-9631-BEC8533E0645}"/>
    <cellStyle name="20% - Énfasis6 2" xfId="179" xr:uid="{ADFB27CE-4C1C-4D0C-86D1-0D0D2DB7BDE2}"/>
    <cellStyle name="40 % - Accent1" xfId="1504" xr:uid="{B614D3CD-F0C0-49D3-8D9C-B92286F6B630}"/>
    <cellStyle name="40 % - Accent2" xfId="1505" xr:uid="{889AA227-9F4B-4E04-AA06-965AE6D8DF0B}"/>
    <cellStyle name="40 % - Accent3" xfId="1506" xr:uid="{950342C6-0BF5-40DE-A0D2-3DB313DDB42B}"/>
    <cellStyle name="40 % - Accent4" xfId="1507" xr:uid="{46117A67-8964-4D55-8E9E-6195BC4A59B7}"/>
    <cellStyle name="40 % - Accent5" xfId="1508" xr:uid="{AA557B67-FE75-4582-98F5-EE5A76CD6A62}"/>
    <cellStyle name="40 % - Accent6" xfId="1509" xr:uid="{81BA5DE3-71C4-41ED-83B3-3D8A5816F41B}"/>
    <cellStyle name="40% - Accent1 10" xfId="201" xr:uid="{E92D7ECF-648E-4ACF-AE1E-CD9559E2C461}"/>
    <cellStyle name="40% - Accent1 11" xfId="202" xr:uid="{A668DBA5-C165-4E8E-9494-DEBE25BEC873}"/>
    <cellStyle name="40% - Accent1 12" xfId="203" xr:uid="{FC6FEA09-7412-425C-953C-D1D394DFB8AE}"/>
    <cellStyle name="40% - Accent1 13" xfId="204" xr:uid="{53C09DF7-197F-43F0-BEAE-2422FE83FEF2}"/>
    <cellStyle name="40% - Accent1 14" xfId="205" xr:uid="{B3E38122-3BEF-4E2D-B1A3-44439A442468}"/>
    <cellStyle name="40% - Accent1 15" xfId="206" xr:uid="{835EDF44-C9EA-4690-A478-C01041BAF34F}"/>
    <cellStyle name="40% - Accent1 16" xfId="207" xr:uid="{9C3E2AE0-B650-49A1-AFAA-1578840324A7}"/>
    <cellStyle name="40% - Accent1 17" xfId="208" xr:uid="{CFF21AC2-C454-4D01-B905-2E8AC8DAA51F}"/>
    <cellStyle name="40% - Accent1 18" xfId="209" xr:uid="{5A1A1F08-EC9B-4FBB-A5E6-821A804E2D9E}"/>
    <cellStyle name="40% - Accent1 19" xfId="210" xr:uid="{CE7C8EF7-E557-4455-B8B2-D2AD8297421E}"/>
    <cellStyle name="40% - Accent1 2" xfId="211" xr:uid="{0B17A90D-5C50-427B-B8CE-90C410AEFCA2}"/>
    <cellStyle name="40% - Accent1 20" xfId="212" xr:uid="{D7DD2557-4906-4AC7-B1ED-56D7952D9976}"/>
    <cellStyle name="40% - Accent1 21" xfId="213" xr:uid="{6E1E0819-72EA-4232-9310-E919BD37F70F}"/>
    <cellStyle name="40% - Accent1 22" xfId="1036" xr:uid="{F81E8587-CE8A-482F-A54A-3EA05088AC3B}"/>
    <cellStyle name="40% - Accent1 22 2" xfId="1510" xr:uid="{895589E1-8AE1-4883-9844-92214E514DB0}"/>
    <cellStyle name="40% - Accent1 22 2 2" xfId="1511" xr:uid="{168419BB-40DC-4191-93EE-0FCDBA055969}"/>
    <cellStyle name="40% - Accent1 22 2 2 2" xfId="1921" xr:uid="{20BA17F4-ABE0-485F-9F94-56D7EFCBC5DF}"/>
    <cellStyle name="40% - Accent1 22 2 2 2 2" xfId="2304" xr:uid="{25B0B22C-37A0-4ADB-ABBF-B319B599C73E}"/>
    <cellStyle name="40% - Accent1 22 2 2 2 2 2" xfId="2853" xr:uid="{35FD29BB-C72E-432E-8AE4-99CEE9C7AC18}"/>
    <cellStyle name="40% - Accent1 22 2 2 2 2 2 2" xfId="3937" xr:uid="{C9FDE223-DBDD-48CE-9DA7-82AD3BA6C3F2}"/>
    <cellStyle name="40% - Accent1 22 2 2 2 2 3" xfId="3395" xr:uid="{D9000A45-7D1C-4CCD-8051-5EA3DC295C85}"/>
    <cellStyle name="40% - Accent1 22 2 2 2 3" xfId="2583" xr:uid="{77A62E97-150D-41A0-AB3B-A2463D993634}"/>
    <cellStyle name="40% - Accent1 22 2 2 2 3 2" xfId="3667" xr:uid="{0D66986E-EACC-4372-BB4B-AE28D4F63AF7}"/>
    <cellStyle name="40% - Accent1 22 2 2 2 4" xfId="3125" xr:uid="{EA9A5A75-1C61-4B0F-9E36-4302C99C5CE8}"/>
    <cellStyle name="40% - Accent1 22 2 2 3" xfId="1982" xr:uid="{8B622801-81F8-46BF-B7E3-FF47D8442EE8}"/>
    <cellStyle name="40% - Accent1 22 2 2 3 2" xfId="2182" xr:uid="{95D118D5-456B-49A4-9A57-81FBCF6D41C3}"/>
    <cellStyle name="40% - Accent1 22 2 2 3 2 2" xfId="2731" xr:uid="{C726ED8A-9739-48F6-A3BF-89BE1DD749BF}"/>
    <cellStyle name="40% - Accent1 22 2 2 3 2 2 2" xfId="3815" xr:uid="{9A0C5468-CD09-4EB5-B539-1A542D224143}"/>
    <cellStyle name="40% - Accent1 22 2 2 3 2 3" xfId="3273" xr:uid="{E20A9E56-2233-4A19-B8E5-D91E6EDD7ECE}"/>
    <cellStyle name="40% - Accent1 22 2 2 3 3" xfId="2461" xr:uid="{E1685D28-0042-4E35-A98E-7026B44E3EDB}"/>
    <cellStyle name="40% - Accent1 22 2 2 3 3 2" xfId="3545" xr:uid="{74F661AC-94B5-44A0-B866-DF6523BEBD9F}"/>
    <cellStyle name="40% - Accent1 22 2 2 3 4" xfId="3002" xr:uid="{8EECE86B-6899-438C-830A-27F63E5303EC}"/>
    <cellStyle name="40% - Accent1 22 2 2 4" xfId="2123" xr:uid="{5FE4D88E-4C15-4129-8C51-B840585F87C1}"/>
    <cellStyle name="40% - Accent1 22 2 2 4 2" xfId="2673" xr:uid="{04587731-8F6D-4A75-9BDB-9571BB8CF5B7}"/>
    <cellStyle name="40% - Accent1 22 2 2 4 2 2" xfId="3757" xr:uid="{25EA6238-36ED-4117-91F9-BA0CAA410F38}"/>
    <cellStyle name="40% - Accent1 22 2 2 4 3" xfId="3215" xr:uid="{8C3997C8-EF6B-4402-A31A-C538925E994D}"/>
    <cellStyle name="40% - Accent1 22 2 2 5" xfId="2403" xr:uid="{CCD742E7-B45A-4239-892F-82DCB163D7BA}"/>
    <cellStyle name="40% - Accent1 22 2 2 5 2" xfId="3487" xr:uid="{467A3ADE-6183-4E7E-8639-F9E9BB85FA76}"/>
    <cellStyle name="40% - Accent1 22 2 2 6" xfId="2944" xr:uid="{9565C406-71FF-4563-B31B-2945622E9188}"/>
    <cellStyle name="40% - Accent1 22 2 3" xfId="1869" xr:uid="{02800778-01CA-45D0-809A-F16422D2C7F0}"/>
    <cellStyle name="40% - Accent1 22 2 3 2" xfId="2259" xr:uid="{9A97D457-90FA-4592-8033-E9BBE04225C0}"/>
    <cellStyle name="40% - Accent1 22 2 3 2 2" xfId="2808" xr:uid="{CA16DEAF-95EB-473A-AD41-32E4B8936F22}"/>
    <cellStyle name="40% - Accent1 22 2 3 2 2 2" xfId="3892" xr:uid="{17E7553C-109B-4CCD-AC89-ED6998A3765E}"/>
    <cellStyle name="40% - Accent1 22 2 3 2 3" xfId="3350" xr:uid="{F70C67B0-A632-4F82-8813-3EF6C4668AF4}"/>
    <cellStyle name="40% - Accent1 22 2 3 3" xfId="2538" xr:uid="{56B210D3-4D5A-4A69-BE4A-DA834E2EF1F1}"/>
    <cellStyle name="40% - Accent1 22 2 3 3 2" xfId="3622" xr:uid="{A113EE18-10F0-4423-A093-34AE7141B801}"/>
    <cellStyle name="40% - Accent1 22 2 3 4" xfId="3080" xr:uid="{BE2AD7DE-0416-4FDB-8405-A6914F5AB3C1}"/>
    <cellStyle name="40% - Accent1 22 2 4" xfId="1981" xr:uid="{DFF47696-F47F-4E4B-8991-F571C7391F91}"/>
    <cellStyle name="40% - Accent1 22 2 4 2" xfId="2181" xr:uid="{D70573D9-9D57-41B0-B8D1-04EB03A053ED}"/>
    <cellStyle name="40% - Accent1 22 2 4 2 2" xfId="2730" xr:uid="{41865725-0B55-4E38-8C8F-82595298F5BD}"/>
    <cellStyle name="40% - Accent1 22 2 4 2 2 2" xfId="3814" xr:uid="{CCFC0C01-36C2-4E44-B9C5-3262D87E7DE0}"/>
    <cellStyle name="40% - Accent1 22 2 4 2 3" xfId="3272" xr:uid="{0511248C-2626-4840-A3E8-0313FB09C3B4}"/>
    <cellStyle name="40% - Accent1 22 2 4 3" xfId="2460" xr:uid="{10509660-140D-4143-B05F-A18539DFF313}"/>
    <cellStyle name="40% - Accent1 22 2 4 3 2" xfId="3544" xr:uid="{8CB44A6D-57E4-4158-9B46-F44D6EEC5953}"/>
    <cellStyle name="40% - Accent1 22 2 4 4" xfId="3001" xr:uid="{47904273-D937-4082-848D-97AC9E9F5028}"/>
    <cellStyle name="40% - Accent1 22 2 5" xfId="2073" xr:uid="{2ECDBC61-695F-4098-941F-CF8A66530043}"/>
    <cellStyle name="40% - Accent1 22 2 5 2" xfId="2628" xr:uid="{15E7761B-1D5A-47A4-8DFE-E1AF55ED6E63}"/>
    <cellStyle name="40% - Accent1 22 2 5 2 2" xfId="3712" xr:uid="{AB5EF83E-29F2-4641-A319-51DE612255B3}"/>
    <cellStyle name="40% - Accent1 22 2 5 3" xfId="3170" xr:uid="{94F5C6E3-C911-4EF1-8E78-8827DCBAADEB}"/>
    <cellStyle name="40% - Accent1 22 2 6" xfId="2357" xr:uid="{4BFDA7B8-17E0-4D87-8C32-46126C28C78B}"/>
    <cellStyle name="40% - Accent1 22 2 6 2" xfId="3440" xr:uid="{C29FD7AC-AD91-437C-9734-BC6C7A4E51F0}"/>
    <cellStyle name="40% - Accent1 22 2 7" xfId="2899" xr:uid="{747E8D52-B2FF-4252-9F93-D31A2023AEFA}"/>
    <cellStyle name="40% - Accent1 22 3" xfId="1512" xr:uid="{28B9E7F8-7B74-4AB1-95DC-0B757B0E05AE}"/>
    <cellStyle name="40% - Accent1 22 3 2" xfId="1907" xr:uid="{6561891F-2525-4122-93CB-9044923C28B8}"/>
    <cellStyle name="40% - Accent1 22 3 2 2" xfId="2290" xr:uid="{EA2037FD-E600-4A58-8D58-E4BDB8BAEA7D}"/>
    <cellStyle name="40% - Accent1 22 3 2 2 2" xfId="2839" xr:uid="{F60E9EE6-C770-4606-B989-A5085E97F537}"/>
    <cellStyle name="40% - Accent1 22 3 2 2 2 2" xfId="3923" xr:uid="{4A24D936-D519-48B9-AEC5-5E050520D9D5}"/>
    <cellStyle name="40% - Accent1 22 3 2 2 3" xfId="3381" xr:uid="{2C0AA0A3-D926-4B3B-B62E-AAEE54879952}"/>
    <cellStyle name="40% - Accent1 22 3 2 3" xfId="2569" xr:uid="{3513822B-AFF2-4710-8050-9A24B64821B5}"/>
    <cellStyle name="40% - Accent1 22 3 2 3 2" xfId="3653" xr:uid="{1F10BF8F-8254-45CC-929C-5066A7895487}"/>
    <cellStyle name="40% - Accent1 22 3 2 4" xfId="3111" xr:uid="{D5F2DA3E-5F1F-4FB2-9412-1AEF4A88C121}"/>
    <cellStyle name="40% - Accent1 22 3 3" xfId="1983" xr:uid="{FF3C9FE0-0618-4C5B-B66A-017D4BCFEE45}"/>
    <cellStyle name="40% - Accent1 22 3 3 2" xfId="2183" xr:uid="{26EF3325-4255-467C-AEF5-5351F42AF135}"/>
    <cellStyle name="40% - Accent1 22 3 3 2 2" xfId="2732" xr:uid="{54F906C1-F318-4CEF-A46E-25602E571731}"/>
    <cellStyle name="40% - Accent1 22 3 3 2 2 2" xfId="3816" xr:uid="{DF31189F-FCF8-4E42-8619-070B10A0372F}"/>
    <cellStyle name="40% - Accent1 22 3 3 2 3" xfId="3274" xr:uid="{5B2A734C-062B-4E5B-8F0F-18A54ED222C7}"/>
    <cellStyle name="40% - Accent1 22 3 3 3" xfId="2462" xr:uid="{A7B2E269-BAC0-409C-BDBB-A57F3CFE5AA3}"/>
    <cellStyle name="40% - Accent1 22 3 3 3 2" xfId="3546" xr:uid="{71624063-8EA8-42AD-8988-68AFB496FC68}"/>
    <cellStyle name="40% - Accent1 22 3 3 4" xfId="3003" xr:uid="{E98EEBB2-5610-4306-AB90-88ECA194B0A1}"/>
    <cellStyle name="40% - Accent1 22 3 4" xfId="2109" xr:uid="{5081EF36-48D0-4052-B55C-6969A152D1E4}"/>
    <cellStyle name="40% - Accent1 22 3 4 2" xfId="2659" xr:uid="{D6F5F720-4AAD-431D-9972-67B183A3934C}"/>
    <cellStyle name="40% - Accent1 22 3 4 2 2" xfId="3743" xr:uid="{954C8D5D-9ECC-4F3E-A04D-723AF55FFB78}"/>
    <cellStyle name="40% - Accent1 22 3 4 3" xfId="3201" xr:uid="{41F5D265-116B-40FA-B754-572C451994AD}"/>
    <cellStyle name="40% - Accent1 22 3 5" xfId="2389" xr:uid="{1657A65F-7BFF-42D7-9529-9C650AB3ED6C}"/>
    <cellStyle name="40% - Accent1 22 3 5 2" xfId="3473" xr:uid="{8F709BE0-C6C3-4BA6-9B32-AB05E37C79F8}"/>
    <cellStyle name="40% - Accent1 22 3 6" xfId="2930" xr:uid="{1DE85917-5799-4A98-8D91-1C794CCCF805}"/>
    <cellStyle name="40% - Accent1 22 4" xfId="1854" xr:uid="{03AC169C-3EEB-4738-BB97-30F09F6F4959}"/>
    <cellStyle name="40% - Accent1 22 4 2" xfId="2245" xr:uid="{B56C0C91-447A-4B8A-AE71-7A75E33F87E1}"/>
    <cellStyle name="40% - Accent1 22 4 2 2" xfId="2794" xr:uid="{27A833A8-0038-4721-A7B5-44304414733F}"/>
    <cellStyle name="40% - Accent1 22 4 2 2 2" xfId="3878" xr:uid="{66149199-6DCA-4AA4-A016-747CFE15D83B}"/>
    <cellStyle name="40% - Accent1 22 4 2 3" xfId="3336" xr:uid="{413C93D0-AA96-4A84-BA35-CD6987B0061B}"/>
    <cellStyle name="40% - Accent1 22 4 3" xfId="2524" xr:uid="{B6650BD5-0FC0-4460-9BDE-E29190BC48D4}"/>
    <cellStyle name="40% - Accent1 22 4 3 2" xfId="3608" xr:uid="{28D3164A-BC94-4C95-B553-2F7B34937FD4}"/>
    <cellStyle name="40% - Accent1 22 4 4" xfId="3066" xr:uid="{17839538-7804-4CD8-8A44-5161266C2354}"/>
    <cellStyle name="40% - Accent1 22 5" xfId="1954" xr:uid="{6456E684-CF8A-4A73-91D5-BF703AB0C2C1}"/>
    <cellStyle name="40% - Accent1 22 5 2" xfId="2155" xr:uid="{008E9778-C005-427B-AF33-677A6D6C2655}"/>
    <cellStyle name="40% - Accent1 22 5 2 2" xfId="2704" xr:uid="{DD7D8E0A-96D9-4E1D-84A5-A86AB53DE753}"/>
    <cellStyle name="40% - Accent1 22 5 2 2 2" xfId="3788" xr:uid="{770B411B-4CCC-4233-B2AA-ED7321C71ECA}"/>
    <cellStyle name="40% - Accent1 22 5 2 3" xfId="3246" xr:uid="{5AC8D403-565A-41FB-B0E6-F7C909F4404B}"/>
    <cellStyle name="40% - Accent1 22 5 3" xfId="2434" xr:uid="{26EC0FAE-045E-4154-8C7D-DE209505E0F5}"/>
    <cellStyle name="40% - Accent1 22 5 3 2" xfId="3518" xr:uid="{778D8419-675B-4A7C-95BB-6897CB88248B}"/>
    <cellStyle name="40% - Accent1 22 5 4" xfId="2975" xr:uid="{954E61B5-B459-441E-ADE8-5F534EE4D8C8}"/>
    <cellStyle name="40% - Accent1 22 6" xfId="2059" xr:uid="{D1EBF234-8B35-44E7-930B-4B786DC9909B}"/>
    <cellStyle name="40% - Accent1 22 6 2" xfId="2614" xr:uid="{650FC449-375C-48A7-9C2E-8B677F3430EF}"/>
    <cellStyle name="40% - Accent1 22 6 2 2" xfId="3698" xr:uid="{BD644CBB-05BD-43D0-B4F9-8FA15226CDED}"/>
    <cellStyle name="40% - Accent1 22 6 3" xfId="3156" xr:uid="{3A3827F7-F762-4302-9D38-9B7E4D373BA0}"/>
    <cellStyle name="40% - Accent1 22 7" xfId="2343" xr:uid="{8FAFEDB6-1C3C-49AA-9295-0ED4640A4BB6}"/>
    <cellStyle name="40% - Accent1 22 7 2" xfId="3426" xr:uid="{C259CE4C-8897-44F3-91B9-A8E05140FA20}"/>
    <cellStyle name="40% - Accent1 22 8" xfId="2885" xr:uid="{40B8567C-0E69-4384-8251-1F264049B1E4}"/>
    <cellStyle name="40% - Accent1 3" xfId="214" xr:uid="{2BFC7307-FAE8-4708-9270-E5C1EF6D717D}"/>
    <cellStyle name="40% - Accent1 4" xfId="215" xr:uid="{985500DC-0C26-4C6D-B34D-88DDC884D616}"/>
    <cellStyle name="40% - Accent1 5" xfId="216" xr:uid="{1223A301-21AE-486F-BEF7-F73A49473B3F}"/>
    <cellStyle name="40% - Accent1 6" xfId="217" xr:uid="{A8EE7FCE-CB2B-4524-AD96-E71200C25EC4}"/>
    <cellStyle name="40% - Accent1 7" xfId="218" xr:uid="{B14B2FCD-4E8E-4570-91F9-B19EFB0C4A74}"/>
    <cellStyle name="40% - Accent1 8" xfId="219" xr:uid="{BC157152-1E1E-4E38-8415-BFB3F1AE56A5}"/>
    <cellStyle name="40% - Accent1 9" xfId="220" xr:uid="{37531101-8111-47DE-AFA5-225F07D2A5DF}"/>
    <cellStyle name="40% - Accent2 10" xfId="222" xr:uid="{10D71393-4F76-4DB8-B6CB-C2D555520A6F}"/>
    <cellStyle name="40% - Accent2 11" xfId="223" xr:uid="{8B41E536-2595-468B-A120-C326C6715484}"/>
    <cellStyle name="40% - Accent2 12" xfId="224" xr:uid="{A0A89D1E-6E55-4081-8348-BBA840F3102E}"/>
    <cellStyle name="40% - Accent2 13" xfId="225" xr:uid="{F631C021-A157-48C5-972B-9ED7A41A32DA}"/>
    <cellStyle name="40% - Accent2 14" xfId="226" xr:uid="{5B88C243-03E4-4A7D-9DAE-31FC79490FB5}"/>
    <cellStyle name="40% - Accent2 15" xfId="227" xr:uid="{76B13DBB-289B-4668-B1AA-E59138290EE9}"/>
    <cellStyle name="40% - Accent2 16" xfId="228" xr:uid="{8CE685AB-0884-4CE8-B5A1-6F78B053458E}"/>
    <cellStyle name="40% - Accent2 17" xfId="229" xr:uid="{35774C6F-05AC-4EB4-BD86-65D6972D2728}"/>
    <cellStyle name="40% - Accent2 18" xfId="230" xr:uid="{6B86517F-A0AF-46A2-B8DC-D66EB706AA61}"/>
    <cellStyle name="40% - Accent2 19" xfId="231" xr:uid="{3EC85407-EC2E-4746-A8A5-4558CE827317}"/>
    <cellStyle name="40% - Accent2 2" xfId="232" xr:uid="{73EA5460-7801-4AFE-89E9-F38BF0B21BCC}"/>
    <cellStyle name="40% - Accent2 20" xfId="233" xr:uid="{E19D67AF-996F-4E10-B8D6-D24994117013}"/>
    <cellStyle name="40% - Accent2 21" xfId="234" xr:uid="{C73BC887-6C60-4DBA-8A94-7DE6CC0771E6}"/>
    <cellStyle name="40% - Accent2 22" xfId="1037" xr:uid="{75C36691-2F9D-4B99-9215-75FBF704C98D}"/>
    <cellStyle name="40% - Accent2 22 2" xfId="1513" xr:uid="{7D53619F-96DF-4FE9-A84A-3BF4374E5F14}"/>
    <cellStyle name="40% - Accent2 22 2 2" xfId="1514" xr:uid="{65BC9833-2F60-4E1A-97E2-224EE877C4C9}"/>
    <cellStyle name="40% - Accent2 22 2 2 2" xfId="1922" xr:uid="{2FB9BA9B-619E-4B07-8D6E-4F549796DB1C}"/>
    <cellStyle name="40% - Accent2 22 2 2 2 2" xfId="2305" xr:uid="{414E670B-548D-4CE8-AE0E-F8C4661E61DE}"/>
    <cellStyle name="40% - Accent2 22 2 2 2 2 2" xfId="2854" xr:uid="{E07E60FD-306B-4720-A2D6-A09F884810A7}"/>
    <cellStyle name="40% - Accent2 22 2 2 2 2 2 2" xfId="3938" xr:uid="{2767E744-C8FB-44E8-94B0-C87D14909066}"/>
    <cellStyle name="40% - Accent2 22 2 2 2 2 3" xfId="3396" xr:uid="{B9EBF51C-4129-46A7-BBD3-DAFD50130CCB}"/>
    <cellStyle name="40% - Accent2 22 2 2 2 3" xfId="2584" xr:uid="{EAED3B34-D3E6-4185-B494-F4563563F5C7}"/>
    <cellStyle name="40% - Accent2 22 2 2 2 3 2" xfId="3668" xr:uid="{BBA46D5F-8834-45A9-A7BE-16099F140D27}"/>
    <cellStyle name="40% - Accent2 22 2 2 2 4" xfId="3126" xr:uid="{9E18A6BC-486A-4B4D-B3D6-9C84A2F0A625}"/>
    <cellStyle name="40% - Accent2 22 2 2 3" xfId="1985" xr:uid="{C9EF5B22-CF67-453D-B4F1-74B8F3B7AF82}"/>
    <cellStyle name="40% - Accent2 22 2 2 3 2" xfId="2185" xr:uid="{0D482F2E-B1F3-4C80-8599-81208AF62A48}"/>
    <cellStyle name="40% - Accent2 22 2 2 3 2 2" xfId="2734" xr:uid="{080F91E7-E7FB-4521-9D48-E2B0ABEAE6E9}"/>
    <cellStyle name="40% - Accent2 22 2 2 3 2 2 2" xfId="3818" xr:uid="{177378AA-3DCB-4429-A917-B4E7BCD976C7}"/>
    <cellStyle name="40% - Accent2 22 2 2 3 2 3" xfId="3276" xr:uid="{2D6E1F8E-4B0A-4227-A239-420142DEEE90}"/>
    <cellStyle name="40% - Accent2 22 2 2 3 3" xfId="2464" xr:uid="{99509FDF-F1DB-42D9-9B86-6EC166DE9AA4}"/>
    <cellStyle name="40% - Accent2 22 2 2 3 3 2" xfId="3548" xr:uid="{C32B4A1C-F920-4D7E-91FA-A435C2747C9A}"/>
    <cellStyle name="40% - Accent2 22 2 2 3 4" xfId="3005" xr:uid="{BE2A3BF6-E1BE-4333-B398-CABF17D68CE9}"/>
    <cellStyle name="40% - Accent2 22 2 2 4" xfId="2124" xr:uid="{884A7458-9514-41EC-8B95-0F31AE7F34C7}"/>
    <cellStyle name="40% - Accent2 22 2 2 4 2" xfId="2674" xr:uid="{DFE5424E-3A0B-46BA-86D9-225EA25E6599}"/>
    <cellStyle name="40% - Accent2 22 2 2 4 2 2" xfId="3758" xr:uid="{76BBBDE5-7C27-4690-8C54-78B3AE76A064}"/>
    <cellStyle name="40% - Accent2 22 2 2 4 3" xfId="3216" xr:uid="{7DC44B7A-BA9B-407F-8397-CB083E2B4621}"/>
    <cellStyle name="40% - Accent2 22 2 2 5" xfId="2404" xr:uid="{20F3BA50-0B95-42C2-944F-0BD91688CBF2}"/>
    <cellStyle name="40% - Accent2 22 2 2 5 2" xfId="3488" xr:uid="{92574DB6-B23A-4F8D-B166-4D539003DD31}"/>
    <cellStyle name="40% - Accent2 22 2 2 6" xfId="2945" xr:uid="{0681D63B-A9A9-4F7D-9CCA-8C6A32347BF5}"/>
    <cellStyle name="40% - Accent2 22 2 3" xfId="1870" xr:uid="{9FC15884-99CF-473D-81BC-1B8EBFCFCB70}"/>
    <cellStyle name="40% - Accent2 22 2 3 2" xfId="2260" xr:uid="{51DD77EE-11D6-479A-9630-04A6D44B33B1}"/>
    <cellStyle name="40% - Accent2 22 2 3 2 2" xfId="2809" xr:uid="{5522A2F0-AB4C-4334-B49F-17303AD56670}"/>
    <cellStyle name="40% - Accent2 22 2 3 2 2 2" xfId="3893" xr:uid="{6B1BAC0B-E604-4A4C-9340-6BA595CCCAA4}"/>
    <cellStyle name="40% - Accent2 22 2 3 2 3" xfId="3351" xr:uid="{4629C871-04D9-4764-995F-F95F204EB291}"/>
    <cellStyle name="40% - Accent2 22 2 3 3" xfId="2539" xr:uid="{25679B0F-329F-484B-B32F-D645C6B1FCEC}"/>
    <cellStyle name="40% - Accent2 22 2 3 3 2" xfId="3623" xr:uid="{C9CC86E6-4501-463D-9F15-FE5E7EAC0DEE}"/>
    <cellStyle name="40% - Accent2 22 2 3 4" xfId="3081" xr:uid="{75C44C88-2EE9-4070-8291-D730F23312D6}"/>
    <cellStyle name="40% - Accent2 22 2 4" xfId="1984" xr:uid="{76391828-8EAB-43F1-8539-0BC2E6544D47}"/>
    <cellStyle name="40% - Accent2 22 2 4 2" xfId="2184" xr:uid="{B8C64601-72EE-4895-9323-45E988356277}"/>
    <cellStyle name="40% - Accent2 22 2 4 2 2" xfId="2733" xr:uid="{609883B5-5DAD-4AC0-AE33-008FB370722A}"/>
    <cellStyle name="40% - Accent2 22 2 4 2 2 2" xfId="3817" xr:uid="{F7309813-E018-450B-8388-B44899F0999E}"/>
    <cellStyle name="40% - Accent2 22 2 4 2 3" xfId="3275" xr:uid="{69277006-63D3-40D3-9F28-2A2586EE799C}"/>
    <cellStyle name="40% - Accent2 22 2 4 3" xfId="2463" xr:uid="{0DB7D33C-01A1-420A-8854-8A8612062CD5}"/>
    <cellStyle name="40% - Accent2 22 2 4 3 2" xfId="3547" xr:uid="{1F44CD07-1304-47CD-967D-92129F7E33E9}"/>
    <cellStyle name="40% - Accent2 22 2 4 4" xfId="3004" xr:uid="{2B35A9DF-A7B9-4218-A45F-CC03209F1AB0}"/>
    <cellStyle name="40% - Accent2 22 2 5" xfId="2074" xr:uid="{197A529B-21F1-4D61-A92F-F417EB6B4B67}"/>
    <cellStyle name="40% - Accent2 22 2 5 2" xfId="2629" xr:uid="{B9762AE7-1EA9-4D33-9D91-0CB8B50A4677}"/>
    <cellStyle name="40% - Accent2 22 2 5 2 2" xfId="3713" xr:uid="{79A03B52-30FE-4577-8CC7-B66A08D2BC92}"/>
    <cellStyle name="40% - Accent2 22 2 5 3" xfId="3171" xr:uid="{6A2B14B1-0042-441C-BC44-602D0652FE96}"/>
    <cellStyle name="40% - Accent2 22 2 6" xfId="2358" xr:uid="{2C40A41B-A8CD-4BA0-B197-DED9877CA5D6}"/>
    <cellStyle name="40% - Accent2 22 2 6 2" xfId="3441" xr:uid="{C8A6A24A-653D-4669-837F-3A222C28A3FE}"/>
    <cellStyle name="40% - Accent2 22 2 7" xfId="2900" xr:uid="{D9C6B80A-9BA1-4E3B-B089-676A15596E6D}"/>
    <cellStyle name="40% - Accent2 22 3" xfId="1515" xr:uid="{8D955E79-7E9A-41F2-AB9F-CE82980EDCAE}"/>
    <cellStyle name="40% - Accent2 22 3 2" xfId="1908" xr:uid="{5F438C47-0C25-4275-896F-4D669F442648}"/>
    <cellStyle name="40% - Accent2 22 3 2 2" xfId="2291" xr:uid="{A55EF8E5-83F9-4A4B-A5B2-43142D0510F8}"/>
    <cellStyle name="40% - Accent2 22 3 2 2 2" xfId="2840" xr:uid="{27BC54F4-6389-49BB-A9D5-F836625E48CF}"/>
    <cellStyle name="40% - Accent2 22 3 2 2 2 2" xfId="3924" xr:uid="{64513947-51B5-44DE-9A38-96431BF1B6DA}"/>
    <cellStyle name="40% - Accent2 22 3 2 2 3" xfId="3382" xr:uid="{F84258A2-6021-4917-BCCF-810AE7EBC7F5}"/>
    <cellStyle name="40% - Accent2 22 3 2 3" xfId="2570" xr:uid="{C333DB9B-F139-4187-9976-AD86228D0287}"/>
    <cellStyle name="40% - Accent2 22 3 2 3 2" xfId="3654" xr:uid="{A5AF8AE1-D233-4349-A46B-B0D75396426B}"/>
    <cellStyle name="40% - Accent2 22 3 2 4" xfId="3112" xr:uid="{E23CD8B7-ABF1-4629-8ABB-000EE0462A5E}"/>
    <cellStyle name="40% - Accent2 22 3 3" xfId="1986" xr:uid="{B4724EDF-9BE2-4664-9010-E229093B7A8D}"/>
    <cellStyle name="40% - Accent2 22 3 3 2" xfId="2186" xr:uid="{919599F2-C0C3-4275-9847-6A9CF0B13439}"/>
    <cellStyle name="40% - Accent2 22 3 3 2 2" xfId="2735" xr:uid="{8C87D1C4-9F36-4ACE-B5A3-AF5EF64BD7C0}"/>
    <cellStyle name="40% - Accent2 22 3 3 2 2 2" xfId="3819" xr:uid="{BB779DFD-AC8F-4ACA-9411-D6134BDBB106}"/>
    <cellStyle name="40% - Accent2 22 3 3 2 3" xfId="3277" xr:uid="{6D11D71E-7036-439E-8910-8B6F501D122A}"/>
    <cellStyle name="40% - Accent2 22 3 3 3" xfId="2465" xr:uid="{89659854-BF35-434E-834D-0912F7E60B3B}"/>
    <cellStyle name="40% - Accent2 22 3 3 3 2" xfId="3549" xr:uid="{4E04F7AE-1588-477F-AB3E-7DB2BF166146}"/>
    <cellStyle name="40% - Accent2 22 3 3 4" xfId="3006" xr:uid="{2B687976-FA62-4ECC-830A-6A9C23BF354A}"/>
    <cellStyle name="40% - Accent2 22 3 4" xfId="2110" xr:uid="{931EF437-9513-45F1-A3A0-968BDAF549DD}"/>
    <cellStyle name="40% - Accent2 22 3 4 2" xfId="2660" xr:uid="{337CB7C2-EEF1-4566-824C-2CF05EEFADCD}"/>
    <cellStyle name="40% - Accent2 22 3 4 2 2" xfId="3744" xr:uid="{1E0C13CB-BC88-4F20-9A59-2C36FA9A195A}"/>
    <cellStyle name="40% - Accent2 22 3 4 3" xfId="3202" xr:uid="{E89A9FAA-2861-42D6-8977-9EA2F5EDAAAC}"/>
    <cellStyle name="40% - Accent2 22 3 5" xfId="2390" xr:uid="{2E4882EA-ACAA-4862-B7C1-BC804409FD01}"/>
    <cellStyle name="40% - Accent2 22 3 5 2" xfId="3474" xr:uid="{6D2C5DC5-3970-4F73-BC72-EF1D5D4FF4C1}"/>
    <cellStyle name="40% - Accent2 22 3 6" xfId="2931" xr:uid="{3C6B89F4-7C14-4FE2-B10A-613EA950B7FB}"/>
    <cellStyle name="40% - Accent2 22 4" xfId="1855" xr:uid="{C58A6403-B57D-4EBA-A9E7-70019F5AA1E6}"/>
    <cellStyle name="40% - Accent2 22 4 2" xfId="2246" xr:uid="{0ABACA76-AD78-41C4-BDA2-BC39F46972B8}"/>
    <cellStyle name="40% - Accent2 22 4 2 2" xfId="2795" xr:uid="{3F9F73AC-4B83-4075-A49F-4E4C10EA59E7}"/>
    <cellStyle name="40% - Accent2 22 4 2 2 2" xfId="3879" xr:uid="{F5312BB0-79CC-4E2F-A2CF-3271A0CEC218}"/>
    <cellStyle name="40% - Accent2 22 4 2 3" xfId="3337" xr:uid="{F4FC89C1-0B1F-4267-9F97-1D0C819275FC}"/>
    <cellStyle name="40% - Accent2 22 4 3" xfId="2525" xr:uid="{E2746FAD-8CAC-4CEB-8C27-FACCA67EC8CC}"/>
    <cellStyle name="40% - Accent2 22 4 3 2" xfId="3609" xr:uid="{82DAD76E-F1DB-42E1-A254-9DB6DF9BC45F}"/>
    <cellStyle name="40% - Accent2 22 4 4" xfId="3067" xr:uid="{56B043E3-B200-46AE-B4BB-49B5ACAA84F2}"/>
    <cellStyle name="40% - Accent2 22 5" xfId="1955" xr:uid="{24E59316-F081-49CB-B68D-94D36172446A}"/>
    <cellStyle name="40% - Accent2 22 5 2" xfId="2156" xr:uid="{29E77903-DAB5-4FA6-AAD5-DF3222B917AA}"/>
    <cellStyle name="40% - Accent2 22 5 2 2" xfId="2705" xr:uid="{31652F12-33E2-4380-BBC0-3FC0E868F9D4}"/>
    <cellStyle name="40% - Accent2 22 5 2 2 2" xfId="3789" xr:uid="{DD811790-F511-4EC3-A9D4-6CB4E1C7232B}"/>
    <cellStyle name="40% - Accent2 22 5 2 3" xfId="3247" xr:uid="{A55044FD-066B-40A2-9C46-B5074F7551C2}"/>
    <cellStyle name="40% - Accent2 22 5 3" xfId="2435" xr:uid="{33B015D0-662A-4F52-886E-72B7CD688DFC}"/>
    <cellStyle name="40% - Accent2 22 5 3 2" xfId="3519" xr:uid="{5C77D31A-807C-4CDF-8B10-590C169F52CA}"/>
    <cellStyle name="40% - Accent2 22 5 4" xfId="2976" xr:uid="{0365D116-2BF7-416B-8A02-E4BA5D1BB9F8}"/>
    <cellStyle name="40% - Accent2 22 6" xfId="2060" xr:uid="{EA435A65-F46C-40D4-8D51-94815D2FA944}"/>
    <cellStyle name="40% - Accent2 22 6 2" xfId="2615" xr:uid="{EAE3DB31-B4F1-45D3-8EB9-27AFC2D8F7AC}"/>
    <cellStyle name="40% - Accent2 22 6 2 2" xfId="3699" xr:uid="{6D569E8D-BBC8-442C-B998-3C1BA240F3BA}"/>
    <cellStyle name="40% - Accent2 22 6 3" xfId="3157" xr:uid="{88E24A53-2D1A-42AC-BC38-22628964AC28}"/>
    <cellStyle name="40% - Accent2 22 7" xfId="2344" xr:uid="{E2F7E27A-6C6A-4158-A03F-84285B0786C0}"/>
    <cellStyle name="40% - Accent2 22 7 2" xfId="3427" xr:uid="{071EBB7F-0FC0-470F-BBA2-E5CE9A143E96}"/>
    <cellStyle name="40% - Accent2 22 8" xfId="2886" xr:uid="{13600ED8-D2B4-4FB3-84E8-1A10D6831AB5}"/>
    <cellStyle name="40% - Accent2 3" xfId="235" xr:uid="{BFA6DB46-BE36-4147-9DBE-50E8EA97D7FC}"/>
    <cellStyle name="40% - Accent2 4" xfId="236" xr:uid="{9D01E4C1-2153-454D-AD06-12AD99F9A52F}"/>
    <cellStyle name="40% - Accent2 5" xfId="237" xr:uid="{D626A422-305C-41A9-A720-AABDD4E10B4F}"/>
    <cellStyle name="40% - Accent2 6" xfId="238" xr:uid="{516B6D63-BA22-4CC6-B7B7-9BDAB2714BEF}"/>
    <cellStyle name="40% - Accent2 7" xfId="239" xr:uid="{BA7E108B-5D99-45CB-8BD2-936BB055A3DD}"/>
    <cellStyle name="40% - Accent2 8" xfId="240" xr:uid="{8936383F-3D17-40E8-87E4-2CD2934FA223}"/>
    <cellStyle name="40% - Accent2 9" xfId="241" xr:uid="{FAACFECF-C0E5-4135-8ADC-E4D741E3BDB7}"/>
    <cellStyle name="40% - Accent3 10" xfId="243" xr:uid="{4708901E-E394-4C0F-AAE9-000FBA40B2DF}"/>
    <cellStyle name="40% - Accent3 11" xfId="244" xr:uid="{6EC5FF08-E98D-4EA6-ABDA-5BC915F9D013}"/>
    <cellStyle name="40% - Accent3 12" xfId="245" xr:uid="{02F2DCA2-11F5-43D3-A2F4-B1B9D220BF33}"/>
    <cellStyle name="40% - Accent3 13" xfId="246" xr:uid="{4E63C720-8CC4-4B3F-A318-4B51F48C176B}"/>
    <cellStyle name="40% - Accent3 14" xfId="247" xr:uid="{9689B187-98F7-478B-8BC2-E4C746BB7A1D}"/>
    <cellStyle name="40% - Accent3 15" xfId="248" xr:uid="{3D49016B-2341-4C21-A3A5-694033CE293F}"/>
    <cellStyle name="40% - Accent3 16" xfId="249" xr:uid="{3CC819E7-453C-427F-B566-917AFDF66D6C}"/>
    <cellStyle name="40% - Accent3 17" xfId="250" xr:uid="{6E63302B-1839-45AF-B20B-4B1A313FC57D}"/>
    <cellStyle name="40% - Accent3 18" xfId="251" xr:uid="{41F88270-DC11-48DB-8DEF-761675C348C6}"/>
    <cellStyle name="40% - Accent3 19" xfId="252" xr:uid="{A3B05D09-590A-4E00-AE47-FA452187FD57}"/>
    <cellStyle name="40% - Accent3 2" xfId="253" xr:uid="{96239039-C79B-492C-BC49-27D22B792962}"/>
    <cellStyle name="40% - Accent3 20" xfId="254" xr:uid="{0913D12D-2181-4F38-AAAF-4DC18A97B9AC}"/>
    <cellStyle name="40% - Accent3 21" xfId="255" xr:uid="{64E34AA7-2BEF-49DB-8E62-65C02E22B1D3}"/>
    <cellStyle name="40% - Accent3 22" xfId="1038" xr:uid="{7D044ACC-4C5E-44B4-8C59-34E735F47804}"/>
    <cellStyle name="40% - Accent3 22 2" xfId="1516" xr:uid="{D31932D5-F4B7-4E81-9359-F40B4FCEC2DA}"/>
    <cellStyle name="40% - Accent3 22 2 2" xfId="1517" xr:uid="{DA00B7C3-9ADF-44D1-8D1B-9CADFE963917}"/>
    <cellStyle name="40% - Accent3 22 2 2 2" xfId="1923" xr:uid="{0BFAE795-AE08-4635-A538-535B729289A4}"/>
    <cellStyle name="40% - Accent3 22 2 2 2 2" xfId="2306" xr:uid="{F12BD47F-704B-4987-93F7-2D9BBE610C67}"/>
    <cellStyle name="40% - Accent3 22 2 2 2 2 2" xfId="2855" xr:uid="{C556EC31-150E-4A15-A31F-72924F3F98F3}"/>
    <cellStyle name="40% - Accent3 22 2 2 2 2 2 2" xfId="3939" xr:uid="{7D5DCE7E-FDBA-4D3F-A49A-D571B999A6C0}"/>
    <cellStyle name="40% - Accent3 22 2 2 2 2 3" xfId="3397" xr:uid="{199345BE-FC30-43A6-A626-B36D4F77F593}"/>
    <cellStyle name="40% - Accent3 22 2 2 2 3" xfId="2585" xr:uid="{F3ED4DFF-45E0-4FC6-9E8B-B579A05704E7}"/>
    <cellStyle name="40% - Accent3 22 2 2 2 3 2" xfId="3669" xr:uid="{3BCFB4F5-CCC7-4159-BAF2-DAADC6694FA1}"/>
    <cellStyle name="40% - Accent3 22 2 2 2 4" xfId="3127" xr:uid="{E7F6A494-38A7-4E24-9E96-941FA4E609EB}"/>
    <cellStyle name="40% - Accent3 22 2 2 3" xfId="1988" xr:uid="{F8BEB5EA-C3E2-47A2-9536-6FC6739B3FA1}"/>
    <cellStyle name="40% - Accent3 22 2 2 3 2" xfId="2188" xr:uid="{D32824D6-4F09-42E0-9F52-0EFA7CD5579C}"/>
    <cellStyle name="40% - Accent3 22 2 2 3 2 2" xfId="2737" xr:uid="{53B57532-FA76-4EF3-A30C-05AB7B5122E2}"/>
    <cellStyle name="40% - Accent3 22 2 2 3 2 2 2" xfId="3821" xr:uid="{FF5FF60C-183C-49ED-AE09-1BBCFC500E05}"/>
    <cellStyle name="40% - Accent3 22 2 2 3 2 3" xfId="3279" xr:uid="{581BF2C7-293A-4BE9-9C1E-0CE157093E86}"/>
    <cellStyle name="40% - Accent3 22 2 2 3 3" xfId="2467" xr:uid="{E55A96A9-0068-4E5C-83BF-04FDE09D9913}"/>
    <cellStyle name="40% - Accent3 22 2 2 3 3 2" xfId="3551" xr:uid="{552B37F6-6E68-41C0-8954-B796C999D2FE}"/>
    <cellStyle name="40% - Accent3 22 2 2 3 4" xfId="3008" xr:uid="{FB5609BA-2CF9-40DE-9A45-E54594D33E9C}"/>
    <cellStyle name="40% - Accent3 22 2 2 4" xfId="2125" xr:uid="{90357051-981C-4380-91FA-AA6493D5FD33}"/>
    <cellStyle name="40% - Accent3 22 2 2 4 2" xfId="2675" xr:uid="{36B07038-BB0B-4BCD-B8E3-BF670E6F639A}"/>
    <cellStyle name="40% - Accent3 22 2 2 4 2 2" xfId="3759" xr:uid="{BC7E9DF5-CCA7-4702-B494-6349F9C22C2C}"/>
    <cellStyle name="40% - Accent3 22 2 2 4 3" xfId="3217" xr:uid="{A1B7CF0E-1219-460B-9B53-E954A466501A}"/>
    <cellStyle name="40% - Accent3 22 2 2 5" xfId="2405" xr:uid="{8A3E7DB2-4B72-49B7-87D6-4A3F66008AF8}"/>
    <cellStyle name="40% - Accent3 22 2 2 5 2" xfId="3489" xr:uid="{F8BA10A8-9686-4534-B13F-16847F4D0DC6}"/>
    <cellStyle name="40% - Accent3 22 2 2 6" xfId="2946" xr:uid="{CF92C275-132C-4DA8-9E14-02811F9EF8F6}"/>
    <cellStyle name="40% - Accent3 22 2 3" xfId="1871" xr:uid="{FDFEA6AB-042A-4A3A-97A9-22AABB905C74}"/>
    <cellStyle name="40% - Accent3 22 2 3 2" xfId="2261" xr:uid="{3602B1B0-891B-4979-918B-DC9916C74492}"/>
    <cellStyle name="40% - Accent3 22 2 3 2 2" xfId="2810" xr:uid="{D2C2F4D1-7690-410D-87A6-CD104C118893}"/>
    <cellStyle name="40% - Accent3 22 2 3 2 2 2" xfId="3894" xr:uid="{57E294AC-FA4B-4A8E-B634-C0F6443A12F4}"/>
    <cellStyle name="40% - Accent3 22 2 3 2 3" xfId="3352" xr:uid="{3148AE2E-8B22-48F1-91D5-5B4E5E65009D}"/>
    <cellStyle name="40% - Accent3 22 2 3 3" xfId="2540" xr:uid="{62E659F1-440E-44A2-92B0-92EC5780D6C1}"/>
    <cellStyle name="40% - Accent3 22 2 3 3 2" xfId="3624" xr:uid="{A2441636-73A3-45A3-8FBB-F7BCB4161650}"/>
    <cellStyle name="40% - Accent3 22 2 3 4" xfId="3082" xr:uid="{A7A48D3D-4603-41D3-8A28-3D5C3FB5ADD9}"/>
    <cellStyle name="40% - Accent3 22 2 4" xfId="1987" xr:uid="{A0363F4F-DE15-4B43-A378-67559CF861F3}"/>
    <cellStyle name="40% - Accent3 22 2 4 2" xfId="2187" xr:uid="{F23AA23A-4879-4CA4-AC13-BAFF80ECB2E2}"/>
    <cellStyle name="40% - Accent3 22 2 4 2 2" xfId="2736" xr:uid="{7223C8F4-4769-4A6B-B3D1-81A403C05B0C}"/>
    <cellStyle name="40% - Accent3 22 2 4 2 2 2" xfId="3820" xr:uid="{A6D701FA-D88C-4B5C-9B45-2A0E9DF57722}"/>
    <cellStyle name="40% - Accent3 22 2 4 2 3" xfId="3278" xr:uid="{87739EF4-3E57-4BF3-8F7D-7A589D123971}"/>
    <cellStyle name="40% - Accent3 22 2 4 3" xfId="2466" xr:uid="{AC65A742-E123-4E9F-AABD-7CC6D310E002}"/>
    <cellStyle name="40% - Accent3 22 2 4 3 2" xfId="3550" xr:uid="{F73FDA4E-7E9F-4142-9AF8-5BB15C789159}"/>
    <cellStyle name="40% - Accent3 22 2 4 4" xfId="3007" xr:uid="{6FB938A5-C7C6-4ACE-9186-9B76A1109D1F}"/>
    <cellStyle name="40% - Accent3 22 2 5" xfId="2075" xr:uid="{F42EB907-168B-4822-8B6F-1241CE3E5FB4}"/>
    <cellStyle name="40% - Accent3 22 2 5 2" xfId="2630" xr:uid="{3F95337D-6DD6-49FB-9DB7-5E2CDF07D78D}"/>
    <cellStyle name="40% - Accent3 22 2 5 2 2" xfId="3714" xr:uid="{A2D9BA99-51EB-4413-8432-7A93E4BA3DC9}"/>
    <cellStyle name="40% - Accent3 22 2 5 3" xfId="3172" xr:uid="{B63D0F7B-A3C3-423E-95DB-3AF19EA4F344}"/>
    <cellStyle name="40% - Accent3 22 2 6" xfId="2359" xr:uid="{B856D08A-C885-42D4-B08C-851E443C73E1}"/>
    <cellStyle name="40% - Accent3 22 2 6 2" xfId="3442" xr:uid="{6CEF6FED-6B83-4218-B1A1-68C486DFCEF7}"/>
    <cellStyle name="40% - Accent3 22 2 7" xfId="2901" xr:uid="{6A26A38E-4C62-49D7-8EF1-AA156103CE38}"/>
    <cellStyle name="40% - Accent3 22 3" xfId="1518" xr:uid="{93B4BE3E-9960-43D0-BB4C-6FEF8ADA3760}"/>
    <cellStyle name="40% - Accent3 22 3 2" xfId="1909" xr:uid="{A56B505D-2E73-4400-B918-D79D8BEA565A}"/>
    <cellStyle name="40% - Accent3 22 3 2 2" xfId="2292" xr:uid="{3F84A397-6873-4544-8BF5-FF53098CD946}"/>
    <cellStyle name="40% - Accent3 22 3 2 2 2" xfId="2841" xr:uid="{C5B83110-5422-407A-9BE4-345BD0B69EDD}"/>
    <cellStyle name="40% - Accent3 22 3 2 2 2 2" xfId="3925" xr:uid="{FEF8D99B-50F4-4CBB-96A0-27F6B613A298}"/>
    <cellStyle name="40% - Accent3 22 3 2 2 3" xfId="3383" xr:uid="{55A07A3D-F50C-41E4-921B-D2AC08BC07C9}"/>
    <cellStyle name="40% - Accent3 22 3 2 3" xfId="2571" xr:uid="{F09AD894-F269-4837-989F-E375C1A867D2}"/>
    <cellStyle name="40% - Accent3 22 3 2 3 2" xfId="3655" xr:uid="{092750A1-CA11-4B73-A837-70EBBD189B35}"/>
    <cellStyle name="40% - Accent3 22 3 2 4" xfId="3113" xr:uid="{9E63D894-A2B5-4403-916C-63BD74C32236}"/>
    <cellStyle name="40% - Accent3 22 3 3" xfId="1989" xr:uid="{FFC89BF4-267C-4B60-A070-81314F50C00E}"/>
    <cellStyle name="40% - Accent3 22 3 3 2" xfId="2189" xr:uid="{55C62A4D-3F1F-4553-A27C-39021835800D}"/>
    <cellStyle name="40% - Accent3 22 3 3 2 2" xfId="2738" xr:uid="{773E05AF-F091-47C7-89FC-BEFD0B1DF135}"/>
    <cellStyle name="40% - Accent3 22 3 3 2 2 2" xfId="3822" xr:uid="{4E8CCF22-77AE-4AAA-B1DC-CE6BE6DCA8BF}"/>
    <cellStyle name="40% - Accent3 22 3 3 2 3" xfId="3280" xr:uid="{BE397E71-2655-42A0-A23A-02F7E5566C2F}"/>
    <cellStyle name="40% - Accent3 22 3 3 3" xfId="2468" xr:uid="{A44F5D41-1495-49FC-9A0A-DD57AC0F9703}"/>
    <cellStyle name="40% - Accent3 22 3 3 3 2" xfId="3552" xr:uid="{2D2D5200-FB0B-4951-A5AB-FBF91F30BA05}"/>
    <cellStyle name="40% - Accent3 22 3 3 4" xfId="3009" xr:uid="{9B53F591-5159-4F49-9FF2-6B2F583C8A0F}"/>
    <cellStyle name="40% - Accent3 22 3 4" xfId="2111" xr:uid="{E4237CE4-70D0-461B-8DF6-AAFFF9DD7938}"/>
    <cellStyle name="40% - Accent3 22 3 4 2" xfId="2661" xr:uid="{C3386A57-B96B-4E17-A8CE-170AE46F4DBB}"/>
    <cellStyle name="40% - Accent3 22 3 4 2 2" xfId="3745" xr:uid="{4BC30C3F-CE48-40BF-AAF5-0BA57D1461EF}"/>
    <cellStyle name="40% - Accent3 22 3 4 3" xfId="3203" xr:uid="{C72522B7-AC63-4D44-B2E1-84004F81AC21}"/>
    <cellStyle name="40% - Accent3 22 3 5" xfId="2391" xr:uid="{1071B9C4-F8FF-4D7E-9FC4-48DE647A8ADD}"/>
    <cellStyle name="40% - Accent3 22 3 5 2" xfId="3475" xr:uid="{F905154F-B8E8-42C2-99DF-8A33FEE3E972}"/>
    <cellStyle name="40% - Accent3 22 3 6" xfId="2932" xr:uid="{0A32310E-C827-4F88-982A-12A9FD5EC77E}"/>
    <cellStyle name="40% - Accent3 22 4" xfId="1856" xr:uid="{10A0ACBB-C9B1-4506-983A-EC610EF87F35}"/>
    <cellStyle name="40% - Accent3 22 4 2" xfId="2247" xr:uid="{C842FD13-2F44-4271-9F45-C5A7765BD021}"/>
    <cellStyle name="40% - Accent3 22 4 2 2" xfId="2796" xr:uid="{FE06029A-BDD4-4217-B7AA-5C0AC01A25D9}"/>
    <cellStyle name="40% - Accent3 22 4 2 2 2" xfId="3880" xr:uid="{3609D708-084E-4715-BD75-C51ABE1D801B}"/>
    <cellStyle name="40% - Accent3 22 4 2 3" xfId="3338" xr:uid="{DAF49DC0-8831-4D5A-AD9C-B2CF615D599E}"/>
    <cellStyle name="40% - Accent3 22 4 3" xfId="2526" xr:uid="{69FD7014-7421-4F8E-A421-A805D4B8D954}"/>
    <cellStyle name="40% - Accent3 22 4 3 2" xfId="3610" xr:uid="{323BC263-A631-4A5E-9333-67B0FF837B4D}"/>
    <cellStyle name="40% - Accent3 22 4 4" xfId="3068" xr:uid="{9B7A5544-BD4E-404B-921A-94D92D8B72F3}"/>
    <cellStyle name="40% - Accent3 22 5" xfId="1956" xr:uid="{C1AFE0B9-ADE5-4FD0-B594-4644896A7334}"/>
    <cellStyle name="40% - Accent3 22 5 2" xfId="2157" xr:uid="{0C1B07D6-7099-4BFF-956C-D0AC7DE069E7}"/>
    <cellStyle name="40% - Accent3 22 5 2 2" xfId="2706" xr:uid="{BB7ABD13-010D-455F-85D1-EAAC8573B7C5}"/>
    <cellStyle name="40% - Accent3 22 5 2 2 2" xfId="3790" xr:uid="{22C43B77-5251-4CDC-BC51-25F6F75420B9}"/>
    <cellStyle name="40% - Accent3 22 5 2 3" xfId="3248" xr:uid="{2A73E4B6-F353-4E22-8118-65BA788E6C39}"/>
    <cellStyle name="40% - Accent3 22 5 3" xfId="2436" xr:uid="{0A961589-65F2-41E1-A290-9AE6D5CA66FE}"/>
    <cellStyle name="40% - Accent3 22 5 3 2" xfId="3520" xr:uid="{CF5B6BAF-AC9C-4B1E-935E-F3131B397015}"/>
    <cellStyle name="40% - Accent3 22 5 4" xfId="2977" xr:uid="{79B74FDA-86DC-4801-B14F-553054F08F86}"/>
    <cellStyle name="40% - Accent3 22 6" xfId="2061" xr:uid="{88720DC4-EC4B-4624-B1DF-6483BD2FA353}"/>
    <cellStyle name="40% - Accent3 22 6 2" xfId="2616" xr:uid="{03208D94-E39D-44EE-971B-C24B6BAFCBA4}"/>
    <cellStyle name="40% - Accent3 22 6 2 2" xfId="3700" xr:uid="{5FBAAF56-A721-432B-894F-8E9EC4A7BA80}"/>
    <cellStyle name="40% - Accent3 22 6 3" xfId="3158" xr:uid="{BB2DC33A-CD05-4A8D-870A-08B35245BC8A}"/>
    <cellStyle name="40% - Accent3 22 7" xfId="2345" xr:uid="{4322A404-C355-42E7-B750-D577C0CD5B09}"/>
    <cellStyle name="40% - Accent3 22 7 2" xfId="3428" xr:uid="{83DAB5C7-0627-4D56-9BAB-3FE243982517}"/>
    <cellStyle name="40% - Accent3 22 8" xfId="2887" xr:uid="{6DA8351E-92B8-4B92-A6BE-A8818BF0F0B3}"/>
    <cellStyle name="40% - Accent3 3" xfId="256" xr:uid="{FB7F930A-9BB3-490E-B046-118A53936483}"/>
    <cellStyle name="40% - Accent3 4" xfId="257" xr:uid="{8522765D-AC14-4805-8185-7D70AC751965}"/>
    <cellStyle name="40% - Accent3 5" xfId="258" xr:uid="{BFE5B93A-476B-4820-B54B-0AF7F642A113}"/>
    <cellStyle name="40% - Accent3 6" xfId="259" xr:uid="{67AE0783-8D03-449C-9A9C-3EA405A7D780}"/>
    <cellStyle name="40% - Accent3 7" xfId="260" xr:uid="{12A3B50C-7F03-48EC-903A-8FBF1764FA4B}"/>
    <cellStyle name="40% - Accent3 8" xfId="261" xr:uid="{880B59F5-1E25-4926-BCB2-9ECB99F7BAF3}"/>
    <cellStyle name="40% - Accent3 9" xfId="262" xr:uid="{C11A785A-4508-4069-963B-B1B4D294885C}"/>
    <cellStyle name="40% - Accent4 10" xfId="264" xr:uid="{EAAC6CCF-B2DF-447C-953C-0E88D016612B}"/>
    <cellStyle name="40% - Accent4 11" xfId="265" xr:uid="{A63733D9-F94B-49C0-B2B8-84109BBB6805}"/>
    <cellStyle name="40% - Accent4 12" xfId="266" xr:uid="{D7C64FB9-95DC-4B66-86AA-7F741779F561}"/>
    <cellStyle name="40% - Accent4 13" xfId="267" xr:uid="{3E1A4695-4D4C-41C0-8071-6A7A4CBBC3C1}"/>
    <cellStyle name="40% - Accent4 14" xfId="268" xr:uid="{2CF25368-B454-4F2A-AC8A-F7963F53A9F3}"/>
    <cellStyle name="40% - Accent4 15" xfId="269" xr:uid="{A9FC9DEB-B00D-493D-AD26-6ACF32D2F742}"/>
    <cellStyle name="40% - Accent4 16" xfId="270" xr:uid="{83A15139-6935-45B6-8373-5C01AA30B04F}"/>
    <cellStyle name="40% - Accent4 17" xfId="271" xr:uid="{9973BADC-4BF5-4BE7-A2A7-D701B666AF1C}"/>
    <cellStyle name="40% - Accent4 18" xfId="272" xr:uid="{DFBE648E-B8AF-4A21-8950-E271B048144C}"/>
    <cellStyle name="40% - Accent4 19" xfId="273" xr:uid="{C559077E-B7F4-417B-9337-B52DBD0BD71E}"/>
    <cellStyle name="40% - Accent4 2" xfId="274" xr:uid="{77AE9FD4-683C-401C-B68E-8D1ED794B76C}"/>
    <cellStyle name="40% - Accent4 20" xfId="275" xr:uid="{BC123841-2C4B-4ED8-9DE2-3896E51020DB}"/>
    <cellStyle name="40% - Accent4 21" xfId="276" xr:uid="{D6534BE4-8729-42B5-9793-C4CD9181A8C9}"/>
    <cellStyle name="40% - Accent4 22" xfId="1039" xr:uid="{3455CAFB-2A97-41DD-B293-7230790FFB6E}"/>
    <cellStyle name="40% - Accent4 22 2" xfId="1519" xr:uid="{03FA9EF7-DA6C-4032-B044-A4B6F48F3863}"/>
    <cellStyle name="40% - Accent4 22 2 2" xfId="1520" xr:uid="{45F8FC66-2F53-4574-86FB-F10382AA4F91}"/>
    <cellStyle name="40% - Accent4 22 2 2 2" xfId="1924" xr:uid="{45C5672B-2C20-481F-A385-E4160A1D0909}"/>
    <cellStyle name="40% - Accent4 22 2 2 2 2" xfId="2307" xr:uid="{14BDD902-BAE2-40FF-BE97-4234F1CEE3AC}"/>
    <cellStyle name="40% - Accent4 22 2 2 2 2 2" xfId="2856" xr:uid="{BA85FEFF-8057-4F43-B1B9-B672E0AC9A9B}"/>
    <cellStyle name="40% - Accent4 22 2 2 2 2 2 2" xfId="3940" xr:uid="{99E790B7-8D32-436E-A96F-2E4A2A1DE25F}"/>
    <cellStyle name="40% - Accent4 22 2 2 2 2 3" xfId="3398" xr:uid="{D45CAEDC-507C-4D55-B6D6-8E353009F59F}"/>
    <cellStyle name="40% - Accent4 22 2 2 2 3" xfId="2586" xr:uid="{B4636CE1-4C1B-42DC-AAF9-E72FA4FDB0F6}"/>
    <cellStyle name="40% - Accent4 22 2 2 2 3 2" xfId="3670" xr:uid="{4666743C-973F-4009-9D3A-2FCB1B3A2085}"/>
    <cellStyle name="40% - Accent4 22 2 2 2 4" xfId="3128" xr:uid="{AA4D9D81-76E5-4973-AA90-366B5A804D05}"/>
    <cellStyle name="40% - Accent4 22 2 2 3" xfId="1991" xr:uid="{93B14D1A-190F-43EB-AB26-989458282742}"/>
    <cellStyle name="40% - Accent4 22 2 2 3 2" xfId="2191" xr:uid="{EC8DFD9C-1A54-4445-8619-4BD1A780E451}"/>
    <cellStyle name="40% - Accent4 22 2 2 3 2 2" xfId="2740" xr:uid="{E500658D-D6D3-4D74-A06D-865D008AC059}"/>
    <cellStyle name="40% - Accent4 22 2 2 3 2 2 2" xfId="3824" xr:uid="{BECA9A37-414A-437C-A89F-81C95EFEA003}"/>
    <cellStyle name="40% - Accent4 22 2 2 3 2 3" xfId="3282" xr:uid="{09DC004C-120B-4BA2-BFA0-4D321C9D949C}"/>
    <cellStyle name="40% - Accent4 22 2 2 3 3" xfId="2470" xr:uid="{D9E2CA84-8C01-4169-8480-D7D629D419F9}"/>
    <cellStyle name="40% - Accent4 22 2 2 3 3 2" xfId="3554" xr:uid="{7FD01CAB-CAFF-40A0-B3B7-0B5C29267659}"/>
    <cellStyle name="40% - Accent4 22 2 2 3 4" xfId="3011" xr:uid="{4CCCC12F-15CC-4429-AD33-F2D314DDDA73}"/>
    <cellStyle name="40% - Accent4 22 2 2 4" xfId="2126" xr:uid="{214F2FAF-D87A-4E65-9FE1-A70A614880CC}"/>
    <cellStyle name="40% - Accent4 22 2 2 4 2" xfId="2676" xr:uid="{6C4AEED3-90BF-467C-B12B-5D335796052E}"/>
    <cellStyle name="40% - Accent4 22 2 2 4 2 2" xfId="3760" xr:uid="{45FAE06C-E00A-48D6-BBE7-110C2F163ACE}"/>
    <cellStyle name="40% - Accent4 22 2 2 4 3" xfId="3218" xr:uid="{A490BA1F-04C2-411A-AA04-BC36BEF93618}"/>
    <cellStyle name="40% - Accent4 22 2 2 5" xfId="2406" xr:uid="{DF951FF1-4066-4174-BA6E-00CA52458942}"/>
    <cellStyle name="40% - Accent4 22 2 2 5 2" xfId="3490" xr:uid="{2AE7324F-2381-42FE-96A6-7143DF008A33}"/>
    <cellStyle name="40% - Accent4 22 2 2 6" xfId="2947" xr:uid="{D8CE1F9D-958E-4CAC-B791-D1F94BB27918}"/>
    <cellStyle name="40% - Accent4 22 2 3" xfId="1872" xr:uid="{E5257D27-CCE7-4958-B4E3-F64129C9268F}"/>
    <cellStyle name="40% - Accent4 22 2 3 2" xfId="2262" xr:uid="{2C67695B-A982-4BC4-8794-F61B575C8308}"/>
    <cellStyle name="40% - Accent4 22 2 3 2 2" xfId="2811" xr:uid="{ED652F2B-D936-4785-9D3A-CD80FC3BFA57}"/>
    <cellStyle name="40% - Accent4 22 2 3 2 2 2" xfId="3895" xr:uid="{9908F401-5B0A-4D3B-AA31-4DF670314BA5}"/>
    <cellStyle name="40% - Accent4 22 2 3 2 3" xfId="3353" xr:uid="{D7FEB5FD-7BF9-48D8-AD80-9E0009C3CABB}"/>
    <cellStyle name="40% - Accent4 22 2 3 3" xfId="2541" xr:uid="{F5ADC588-30D1-4956-ACD7-33684D775FB0}"/>
    <cellStyle name="40% - Accent4 22 2 3 3 2" xfId="3625" xr:uid="{2F6F8A7B-DAD3-476D-934E-1EA880CF4FF6}"/>
    <cellStyle name="40% - Accent4 22 2 3 4" xfId="3083" xr:uid="{2A1C4040-E5EE-49E6-806B-804F70621680}"/>
    <cellStyle name="40% - Accent4 22 2 4" xfId="1990" xr:uid="{8B4DBA2E-A09D-464E-9C94-1FE51AA318EC}"/>
    <cellStyle name="40% - Accent4 22 2 4 2" xfId="2190" xr:uid="{6A9BCF07-7813-41CA-B6F3-D904F1CE4396}"/>
    <cellStyle name="40% - Accent4 22 2 4 2 2" xfId="2739" xr:uid="{22E868A0-9153-43DA-889B-3B4438BC7E96}"/>
    <cellStyle name="40% - Accent4 22 2 4 2 2 2" xfId="3823" xr:uid="{ADDB3287-B8C0-4357-94C4-430BD25954BC}"/>
    <cellStyle name="40% - Accent4 22 2 4 2 3" xfId="3281" xr:uid="{0C753B2C-34E3-4AAE-90AB-8425580FFA7B}"/>
    <cellStyle name="40% - Accent4 22 2 4 3" xfId="2469" xr:uid="{3B4E651C-87A5-464B-8902-5FBE2213B3D8}"/>
    <cellStyle name="40% - Accent4 22 2 4 3 2" xfId="3553" xr:uid="{41F4DC9E-A98F-491B-B138-581D7E43BBF7}"/>
    <cellStyle name="40% - Accent4 22 2 4 4" xfId="3010" xr:uid="{F07E6706-0466-4268-8DDC-1299517AE60E}"/>
    <cellStyle name="40% - Accent4 22 2 5" xfId="2076" xr:uid="{6A533F9D-6361-4710-8E31-0DF784A902E6}"/>
    <cellStyle name="40% - Accent4 22 2 5 2" xfId="2631" xr:uid="{46D73C6B-5C22-4342-8782-700237D7D1C6}"/>
    <cellStyle name="40% - Accent4 22 2 5 2 2" xfId="3715" xr:uid="{4C1D95A9-F976-42B5-AFFE-0B7E68DD12DE}"/>
    <cellStyle name="40% - Accent4 22 2 5 3" xfId="3173" xr:uid="{B4BC195D-A584-43B4-9A68-1EA1AC8DAF81}"/>
    <cellStyle name="40% - Accent4 22 2 6" xfId="2360" xr:uid="{75FEA692-FB31-4C2C-AB48-3044298DE8D1}"/>
    <cellStyle name="40% - Accent4 22 2 6 2" xfId="3443" xr:uid="{07173ADD-5AFE-4CF6-A74D-1BB0B3A37297}"/>
    <cellStyle name="40% - Accent4 22 2 7" xfId="2902" xr:uid="{34176DD6-87F0-44E5-BD92-8C7A951D4A60}"/>
    <cellStyle name="40% - Accent4 22 3" xfId="1521" xr:uid="{E369B0C1-8364-46E0-849A-BD6E5998BEC0}"/>
    <cellStyle name="40% - Accent4 22 3 2" xfId="1910" xr:uid="{2023E8E2-D021-4982-8E15-447FDA9D69AD}"/>
    <cellStyle name="40% - Accent4 22 3 2 2" xfId="2293" xr:uid="{045B212C-CC16-4E63-97B7-CE86C50F9956}"/>
    <cellStyle name="40% - Accent4 22 3 2 2 2" xfId="2842" xr:uid="{6914E03B-6119-4504-9FDE-EDE5DA5D6A73}"/>
    <cellStyle name="40% - Accent4 22 3 2 2 2 2" xfId="3926" xr:uid="{C23FFF57-1453-4FB8-8017-C1B80FB56DE8}"/>
    <cellStyle name="40% - Accent4 22 3 2 2 3" xfId="3384" xr:uid="{D5AC13A7-A0BC-4C6E-9EAD-504199C4A9F2}"/>
    <cellStyle name="40% - Accent4 22 3 2 3" xfId="2572" xr:uid="{C81B50CA-052B-4EFD-8271-CC6B012A6612}"/>
    <cellStyle name="40% - Accent4 22 3 2 3 2" xfId="3656" xr:uid="{887FFEEE-C7CB-40FD-AE63-5149DA4A103F}"/>
    <cellStyle name="40% - Accent4 22 3 2 4" xfId="3114" xr:uid="{9CF2B871-67DA-4E31-B72B-631DC53F8E20}"/>
    <cellStyle name="40% - Accent4 22 3 3" xfId="1992" xr:uid="{A9432114-8405-4090-B126-DC97A7E6720A}"/>
    <cellStyle name="40% - Accent4 22 3 3 2" xfId="2192" xr:uid="{D924C341-5FB0-4B83-A3B6-7ABB32760287}"/>
    <cellStyle name="40% - Accent4 22 3 3 2 2" xfId="2741" xr:uid="{9E05184C-A3FB-4A0B-8EC4-50B2E6B16038}"/>
    <cellStyle name="40% - Accent4 22 3 3 2 2 2" xfId="3825" xr:uid="{CA9D585D-C89E-4697-94A5-A27A1C343FE3}"/>
    <cellStyle name="40% - Accent4 22 3 3 2 3" xfId="3283" xr:uid="{29AF0560-A075-4066-8F24-22FCEB79ABC8}"/>
    <cellStyle name="40% - Accent4 22 3 3 3" xfId="2471" xr:uid="{4336BD38-94BE-4F42-9959-3ADB8C132FA9}"/>
    <cellStyle name="40% - Accent4 22 3 3 3 2" xfId="3555" xr:uid="{AD684F35-BCA8-4A81-8BCB-38DCF70D962D}"/>
    <cellStyle name="40% - Accent4 22 3 3 4" xfId="3012" xr:uid="{E04B2C43-50F9-471F-B0BC-570CEFC50A05}"/>
    <cellStyle name="40% - Accent4 22 3 4" xfId="2112" xr:uid="{2F6F473C-714F-4F56-A930-D7CE80F310FA}"/>
    <cellStyle name="40% - Accent4 22 3 4 2" xfId="2662" xr:uid="{FF240C30-9027-4D94-B7FA-C55529C66229}"/>
    <cellStyle name="40% - Accent4 22 3 4 2 2" xfId="3746" xr:uid="{8D012693-5249-4AFA-B981-CD74B5D5CE13}"/>
    <cellStyle name="40% - Accent4 22 3 4 3" xfId="3204" xr:uid="{9586BC76-8D54-4DB8-AD5A-A125AB8AAE53}"/>
    <cellStyle name="40% - Accent4 22 3 5" xfId="2392" xr:uid="{544179FF-A52E-40A1-BB8A-394026DBEA5C}"/>
    <cellStyle name="40% - Accent4 22 3 5 2" xfId="3476" xr:uid="{D563266A-F26C-418C-A35F-416BF6B11B3A}"/>
    <cellStyle name="40% - Accent4 22 3 6" xfId="2933" xr:uid="{8479F7DA-BD2F-4F00-AF8B-1C647DB7047D}"/>
    <cellStyle name="40% - Accent4 22 4" xfId="1857" xr:uid="{6A07FC11-ECD3-4E1B-8194-0B22E4197721}"/>
    <cellStyle name="40% - Accent4 22 4 2" xfId="2248" xr:uid="{84C268EC-1F20-4F6D-ABC2-5AE5EDD8050A}"/>
    <cellStyle name="40% - Accent4 22 4 2 2" xfId="2797" xr:uid="{42967057-05A9-4854-ACFD-43B9E4463425}"/>
    <cellStyle name="40% - Accent4 22 4 2 2 2" xfId="3881" xr:uid="{5A3D91C7-499F-4D98-B915-3A1383045593}"/>
    <cellStyle name="40% - Accent4 22 4 2 3" xfId="3339" xr:uid="{734D2C2B-D4EF-4C3E-BAAD-F0DF87967F67}"/>
    <cellStyle name="40% - Accent4 22 4 3" xfId="2527" xr:uid="{5E176782-159B-43BA-B363-23366063FC28}"/>
    <cellStyle name="40% - Accent4 22 4 3 2" xfId="3611" xr:uid="{3BD9D52F-D7CD-4580-9269-384764EA880E}"/>
    <cellStyle name="40% - Accent4 22 4 4" xfId="3069" xr:uid="{7BBABF4F-697B-4CBA-AA13-F188192EA1F5}"/>
    <cellStyle name="40% - Accent4 22 5" xfId="1957" xr:uid="{C6C1A747-A24C-4496-B25D-25A44C6F50ED}"/>
    <cellStyle name="40% - Accent4 22 5 2" xfId="2158" xr:uid="{3A7E581F-B29D-4A4C-AA8A-216F67C69E87}"/>
    <cellStyle name="40% - Accent4 22 5 2 2" xfId="2707" xr:uid="{59EE35AB-D6AF-4F07-B716-00BD03FA5252}"/>
    <cellStyle name="40% - Accent4 22 5 2 2 2" xfId="3791" xr:uid="{2D62768A-23EC-4EC2-B236-037FB7D97BE1}"/>
    <cellStyle name="40% - Accent4 22 5 2 3" xfId="3249" xr:uid="{B83E36AA-E9FA-4413-B5E2-98DB066C4C85}"/>
    <cellStyle name="40% - Accent4 22 5 3" xfId="2437" xr:uid="{BF4E11D5-0C92-481A-A621-3DFBFB3F578A}"/>
    <cellStyle name="40% - Accent4 22 5 3 2" xfId="3521" xr:uid="{6BB2B07B-B226-4EAB-87F7-57F179D2736C}"/>
    <cellStyle name="40% - Accent4 22 5 4" xfId="2978" xr:uid="{D035DE79-D1E7-410E-B555-0236AC5FE835}"/>
    <cellStyle name="40% - Accent4 22 6" xfId="2062" xr:uid="{B527DC20-EFD0-4BE5-A32A-98D919D86749}"/>
    <cellStyle name="40% - Accent4 22 6 2" xfId="2617" xr:uid="{2A7E17E2-7A06-4987-A92C-89568452416A}"/>
    <cellStyle name="40% - Accent4 22 6 2 2" xfId="3701" xr:uid="{02D5981B-AC3B-4275-8659-8A707CDB1E06}"/>
    <cellStyle name="40% - Accent4 22 6 3" xfId="3159" xr:uid="{D0636393-9DB3-4ABC-8067-210270012839}"/>
    <cellStyle name="40% - Accent4 22 7" xfId="2346" xr:uid="{6FBA455B-999E-4A0A-9984-653501298D9E}"/>
    <cellStyle name="40% - Accent4 22 7 2" xfId="3429" xr:uid="{31E01D43-E628-44D5-AFC7-3DBF750470F0}"/>
    <cellStyle name="40% - Accent4 22 8" xfId="2888" xr:uid="{3CD51F19-DDB6-4765-9FEC-F0EE0864A161}"/>
    <cellStyle name="40% - Accent4 3" xfId="277" xr:uid="{CE3C42E1-927E-4680-832F-CE4FDF8B6DBD}"/>
    <cellStyle name="40% - Accent4 4" xfId="278" xr:uid="{45411AC7-EF35-4284-AFAB-70E03D424C78}"/>
    <cellStyle name="40% - Accent4 5" xfId="279" xr:uid="{C8486C9C-9C1F-4E5E-A064-538FEA831B6D}"/>
    <cellStyle name="40% - Accent4 6" xfId="280" xr:uid="{A1DD5232-C6C7-4ACA-BC7A-2220B6ED45CE}"/>
    <cellStyle name="40% - Accent4 7" xfId="281" xr:uid="{961FD4C2-5F51-4143-BF55-3D174F2DD267}"/>
    <cellStyle name="40% - Accent4 8" xfId="282" xr:uid="{E5C36649-68A0-4C1C-9720-487AE6403273}"/>
    <cellStyle name="40% - Accent4 9" xfId="283" xr:uid="{5751D5F1-2874-4D4A-A6E8-C38CD199736B}"/>
    <cellStyle name="40% - Accent5 10" xfId="285" xr:uid="{17518214-027F-4DE2-A0B2-F0BB07B6CDA4}"/>
    <cellStyle name="40% - Accent5 11" xfId="286" xr:uid="{7931D571-FC07-4BE2-A622-3C738A04CA19}"/>
    <cellStyle name="40% - Accent5 12" xfId="287" xr:uid="{0EFFEDED-D606-425E-AFA2-F7AAACC8AE79}"/>
    <cellStyle name="40% - Accent5 13" xfId="288" xr:uid="{6B4F76AE-F53B-4E76-AB24-069821352AD9}"/>
    <cellStyle name="40% - Accent5 14" xfId="289" xr:uid="{4FD2AC07-1224-43BB-8133-0DAEA78BAAFA}"/>
    <cellStyle name="40% - Accent5 15" xfId="290" xr:uid="{6D8CBBFA-E791-43D8-B50B-2D87CBB3E475}"/>
    <cellStyle name="40% - Accent5 16" xfId="291" xr:uid="{65FC76A3-4403-44F7-B2FB-81681B0A3389}"/>
    <cellStyle name="40% - Accent5 17" xfId="292" xr:uid="{7D642103-ADEA-4175-8CBE-659ABA7DC9C0}"/>
    <cellStyle name="40% - Accent5 18" xfId="293" xr:uid="{D0321A25-2397-45FB-918A-7A383CAB9434}"/>
    <cellStyle name="40% - Accent5 19" xfId="294" xr:uid="{76923E6E-0AF3-47F8-BA54-16D85F1C8218}"/>
    <cellStyle name="40% - Accent5 2" xfId="295" xr:uid="{921AC8E0-A4C2-409E-BFD6-1FD572F0BFA0}"/>
    <cellStyle name="40% - Accent5 20" xfId="296" xr:uid="{C8F95F7F-81B8-4326-AFB1-2F9E28E983EE}"/>
    <cellStyle name="40% - Accent5 21" xfId="297" xr:uid="{77A34AD2-A162-4C2B-8DB8-04BFF3AA40ED}"/>
    <cellStyle name="40% - Accent5 22" xfId="1040" xr:uid="{70606D47-F8DC-4811-8543-B499FF3565BB}"/>
    <cellStyle name="40% - Accent5 22 2" xfId="1522" xr:uid="{173A08C2-BB03-4C27-A025-DA578B11B98C}"/>
    <cellStyle name="40% - Accent5 22 2 2" xfId="1523" xr:uid="{720EA548-3D30-4CCF-8383-5DED3057C649}"/>
    <cellStyle name="40% - Accent5 22 2 2 2" xfId="1925" xr:uid="{A5F714F0-D883-4629-B5F6-221BB091FF79}"/>
    <cellStyle name="40% - Accent5 22 2 2 2 2" xfId="2308" xr:uid="{96E10E8A-6C69-4F0C-8771-1F6F091DE2A6}"/>
    <cellStyle name="40% - Accent5 22 2 2 2 2 2" xfId="2857" xr:uid="{17762A57-433B-4FBE-89A2-7B97E2019E1E}"/>
    <cellStyle name="40% - Accent5 22 2 2 2 2 2 2" xfId="3941" xr:uid="{B870EF40-9C8D-4D28-9EBB-8FFDA387346B}"/>
    <cellStyle name="40% - Accent5 22 2 2 2 2 3" xfId="3399" xr:uid="{B22B4E6A-6051-42CC-A420-BAFF6B8BCE4A}"/>
    <cellStyle name="40% - Accent5 22 2 2 2 3" xfId="2587" xr:uid="{EA9FFF99-206E-4A51-BF12-734441B3FC2D}"/>
    <cellStyle name="40% - Accent5 22 2 2 2 3 2" xfId="3671" xr:uid="{089F9AA4-9393-4FEB-97D1-2B529A938BC0}"/>
    <cellStyle name="40% - Accent5 22 2 2 2 4" xfId="3129" xr:uid="{57B05809-6E05-4F05-8159-315FBF1C1E52}"/>
    <cellStyle name="40% - Accent5 22 2 2 3" xfId="1994" xr:uid="{FCE750B3-F7E0-4703-AD5B-68A0C91BE089}"/>
    <cellStyle name="40% - Accent5 22 2 2 3 2" xfId="2194" xr:uid="{C41A0751-5A90-44E2-9E4B-864ED20E1605}"/>
    <cellStyle name="40% - Accent5 22 2 2 3 2 2" xfId="2743" xr:uid="{7ED9A5AF-B29E-415D-908F-CEC987D8C98A}"/>
    <cellStyle name="40% - Accent5 22 2 2 3 2 2 2" xfId="3827" xr:uid="{38FB63DA-4311-4CAE-8687-6353A1FDF5AD}"/>
    <cellStyle name="40% - Accent5 22 2 2 3 2 3" xfId="3285" xr:uid="{D8357FCA-4BC8-4DCB-862F-988E8B3F07C3}"/>
    <cellStyle name="40% - Accent5 22 2 2 3 3" xfId="2473" xr:uid="{1598835D-F7A4-4F95-AC84-B5713F8C8093}"/>
    <cellStyle name="40% - Accent5 22 2 2 3 3 2" xfId="3557" xr:uid="{E6012A3D-8A52-465A-AA93-9A86EE3868F5}"/>
    <cellStyle name="40% - Accent5 22 2 2 3 4" xfId="3014" xr:uid="{6B8B6F90-789A-406B-85D4-0CC9595800AE}"/>
    <cellStyle name="40% - Accent5 22 2 2 4" xfId="2127" xr:uid="{AC2F94EA-BA75-4A16-B932-03B762DB6D0A}"/>
    <cellStyle name="40% - Accent5 22 2 2 4 2" xfId="2677" xr:uid="{585E8B5F-F831-468A-AA79-D63DFDB92BB8}"/>
    <cellStyle name="40% - Accent5 22 2 2 4 2 2" xfId="3761" xr:uid="{A28AFAF2-AAB5-4CE1-98AF-373FB73EC56A}"/>
    <cellStyle name="40% - Accent5 22 2 2 4 3" xfId="3219" xr:uid="{ED130C8B-9AEB-4A59-921E-7A344574E587}"/>
    <cellStyle name="40% - Accent5 22 2 2 5" xfId="2407" xr:uid="{26F2DF76-C898-4963-9A5B-01E3A8C35ADC}"/>
    <cellStyle name="40% - Accent5 22 2 2 5 2" xfId="3491" xr:uid="{53BEEAEA-7BA2-4059-989C-CCE1D198A961}"/>
    <cellStyle name="40% - Accent5 22 2 2 6" xfId="2948" xr:uid="{F41F0EDA-C85A-4E9F-9024-3C917EEE50E6}"/>
    <cellStyle name="40% - Accent5 22 2 3" xfId="1873" xr:uid="{9127866A-4112-465D-8605-5983BAE3E777}"/>
    <cellStyle name="40% - Accent5 22 2 3 2" xfId="2263" xr:uid="{86E6CAC4-0B44-4749-8AB6-25FD92D5E06F}"/>
    <cellStyle name="40% - Accent5 22 2 3 2 2" xfId="2812" xr:uid="{7135E3C3-A113-402B-BED3-FEA8C77C55EA}"/>
    <cellStyle name="40% - Accent5 22 2 3 2 2 2" xfId="3896" xr:uid="{A142E60F-BAEA-45CA-AB78-F15FA2B6F447}"/>
    <cellStyle name="40% - Accent5 22 2 3 2 3" xfId="3354" xr:uid="{DDB0863B-5113-437C-95AB-670922592BAC}"/>
    <cellStyle name="40% - Accent5 22 2 3 3" xfId="2542" xr:uid="{7449783B-6BBC-46AB-9912-F4BB8EF3BCBA}"/>
    <cellStyle name="40% - Accent5 22 2 3 3 2" xfId="3626" xr:uid="{72EF455F-69C9-4EB3-98DB-BB9803845073}"/>
    <cellStyle name="40% - Accent5 22 2 3 4" xfId="3084" xr:uid="{F8473DF3-21E0-4ED3-B267-E7AB10D61DF9}"/>
    <cellStyle name="40% - Accent5 22 2 4" xfId="1993" xr:uid="{AB22022E-920B-46E9-9FBC-2DE719245187}"/>
    <cellStyle name="40% - Accent5 22 2 4 2" xfId="2193" xr:uid="{BCA58E0E-04C7-45D5-9365-531F15E5F4B2}"/>
    <cellStyle name="40% - Accent5 22 2 4 2 2" xfId="2742" xr:uid="{77F50345-A190-4C69-A34A-DA71AE239B28}"/>
    <cellStyle name="40% - Accent5 22 2 4 2 2 2" xfId="3826" xr:uid="{1E51AB9A-92D3-437B-B4B9-82358ED34C54}"/>
    <cellStyle name="40% - Accent5 22 2 4 2 3" xfId="3284" xr:uid="{A8B076E0-563C-464F-9A29-98E7FEB38E63}"/>
    <cellStyle name="40% - Accent5 22 2 4 3" xfId="2472" xr:uid="{46B20062-65BA-4723-91A4-8CFDC74D960F}"/>
    <cellStyle name="40% - Accent5 22 2 4 3 2" xfId="3556" xr:uid="{F3919243-12C9-4CB9-90C2-40F406BF6342}"/>
    <cellStyle name="40% - Accent5 22 2 4 4" xfId="3013" xr:uid="{122DD3F8-2EFE-46ED-8EEB-5986027B9BFB}"/>
    <cellStyle name="40% - Accent5 22 2 5" xfId="2077" xr:uid="{AF32D1B0-F6B1-461F-B055-84506F47B67E}"/>
    <cellStyle name="40% - Accent5 22 2 5 2" xfId="2632" xr:uid="{553FD5ED-46A2-4020-86F3-A276AA0BA53C}"/>
    <cellStyle name="40% - Accent5 22 2 5 2 2" xfId="3716" xr:uid="{3B2F9E26-0477-4D5D-A180-DDE83286C6B7}"/>
    <cellStyle name="40% - Accent5 22 2 5 3" xfId="3174" xr:uid="{957D809C-FECD-4C82-BFCC-58D77E26AAA3}"/>
    <cellStyle name="40% - Accent5 22 2 6" xfId="2361" xr:uid="{7E282CAD-2E71-4B62-B1B6-FEFCE2DBA1F2}"/>
    <cellStyle name="40% - Accent5 22 2 6 2" xfId="3444" xr:uid="{8CBD696F-DEA8-4ED7-804C-8CDF09017CB7}"/>
    <cellStyle name="40% - Accent5 22 2 7" xfId="2903" xr:uid="{640930A2-3A53-4977-B171-41D469B7C139}"/>
    <cellStyle name="40% - Accent5 22 3" xfId="1524" xr:uid="{F3CBADE0-31CA-4429-8D23-041A6C474662}"/>
    <cellStyle name="40% - Accent5 22 3 2" xfId="1911" xr:uid="{FDD84EBE-F9C6-4316-8807-878AB7F7E49B}"/>
    <cellStyle name="40% - Accent5 22 3 2 2" xfId="2294" xr:uid="{BB347D7F-A189-44B9-AE16-9F7DD75BAFE7}"/>
    <cellStyle name="40% - Accent5 22 3 2 2 2" xfId="2843" xr:uid="{AC23F753-8DA4-44FD-951F-FB7D38DCFD14}"/>
    <cellStyle name="40% - Accent5 22 3 2 2 2 2" xfId="3927" xr:uid="{88D567B8-A067-4A85-9531-95B42824E9AD}"/>
    <cellStyle name="40% - Accent5 22 3 2 2 3" xfId="3385" xr:uid="{6A1D0818-503D-4C73-A1C6-F2A5B2879680}"/>
    <cellStyle name="40% - Accent5 22 3 2 3" xfId="2573" xr:uid="{2B093D66-C9B9-4747-B151-57BF50DBE686}"/>
    <cellStyle name="40% - Accent5 22 3 2 3 2" xfId="3657" xr:uid="{2BB96DD6-1410-40CA-B734-DD18B698F4FB}"/>
    <cellStyle name="40% - Accent5 22 3 2 4" xfId="3115" xr:uid="{087CCC31-9179-4788-AA6C-883867E9EB5A}"/>
    <cellStyle name="40% - Accent5 22 3 3" xfId="1995" xr:uid="{8B15D333-E458-483A-9023-F2886BC4A4B5}"/>
    <cellStyle name="40% - Accent5 22 3 3 2" xfId="2195" xr:uid="{146ADB04-8B42-46F3-85EA-0867F3CB2A43}"/>
    <cellStyle name="40% - Accent5 22 3 3 2 2" xfId="2744" xr:uid="{86DDF251-0EC9-4845-9D8C-591ED17FF6E7}"/>
    <cellStyle name="40% - Accent5 22 3 3 2 2 2" xfId="3828" xr:uid="{CD676EBA-C7EA-4441-AA29-68B8CD7A259D}"/>
    <cellStyle name="40% - Accent5 22 3 3 2 3" xfId="3286" xr:uid="{74D6F605-DD81-4A0F-BF91-8051622CF0EF}"/>
    <cellStyle name="40% - Accent5 22 3 3 3" xfId="2474" xr:uid="{F1AB5EBF-F0BB-4BBA-9133-05C77C492912}"/>
    <cellStyle name="40% - Accent5 22 3 3 3 2" xfId="3558" xr:uid="{EB0274F7-0632-47E6-9480-CE0C4EDE85DA}"/>
    <cellStyle name="40% - Accent5 22 3 3 4" xfId="3015" xr:uid="{246844E9-4767-4183-AA6B-31352ACBFFE5}"/>
    <cellStyle name="40% - Accent5 22 3 4" xfId="2113" xr:uid="{61383D5A-F44C-4544-9FB1-B77D8AFA9458}"/>
    <cellStyle name="40% - Accent5 22 3 4 2" xfId="2663" xr:uid="{E047F4AA-072D-4973-B98F-30CE72C62FE6}"/>
    <cellStyle name="40% - Accent5 22 3 4 2 2" xfId="3747" xr:uid="{B5E92E9E-0BE6-443C-B247-53A0E5A8C88B}"/>
    <cellStyle name="40% - Accent5 22 3 4 3" xfId="3205" xr:uid="{829B71B6-BDFA-47F8-9146-51BE0905DDF5}"/>
    <cellStyle name="40% - Accent5 22 3 5" xfId="2393" xr:uid="{EB796B37-8799-4BBC-BE2B-E5072EE7FF56}"/>
    <cellStyle name="40% - Accent5 22 3 5 2" xfId="3477" xr:uid="{E0F2D114-96B2-4609-8929-C77A0C33E3F3}"/>
    <cellStyle name="40% - Accent5 22 3 6" xfId="2934" xr:uid="{8A161CFF-505C-4B17-BD7F-081F672BF415}"/>
    <cellStyle name="40% - Accent5 22 4" xfId="1858" xr:uid="{649394E8-3B83-47A7-907D-12AF11BADFEC}"/>
    <cellStyle name="40% - Accent5 22 4 2" xfId="2249" xr:uid="{98026889-EFB3-4F76-BA1F-84F7F07F97F8}"/>
    <cellStyle name="40% - Accent5 22 4 2 2" xfId="2798" xr:uid="{7E266354-6E94-411C-BE65-5EE7CA54F75A}"/>
    <cellStyle name="40% - Accent5 22 4 2 2 2" xfId="3882" xr:uid="{82B31130-C8CC-4821-B5F6-B53C4AB8CC7F}"/>
    <cellStyle name="40% - Accent5 22 4 2 3" xfId="3340" xr:uid="{D93ABB00-F120-4B11-B447-D07CF6F2B81E}"/>
    <cellStyle name="40% - Accent5 22 4 3" xfId="2528" xr:uid="{4C7065BC-8DE3-4750-AF9C-76A1B3655BBC}"/>
    <cellStyle name="40% - Accent5 22 4 3 2" xfId="3612" xr:uid="{75BFFF6A-9EEC-4F2C-8059-E8874A0B55E0}"/>
    <cellStyle name="40% - Accent5 22 4 4" xfId="3070" xr:uid="{E221DA52-448A-4525-83FF-D5BC7FE3F96D}"/>
    <cellStyle name="40% - Accent5 22 5" xfId="1958" xr:uid="{358F16A8-5A77-4297-82F9-EE74AD283484}"/>
    <cellStyle name="40% - Accent5 22 5 2" xfId="2159" xr:uid="{11FF412A-5556-4435-B088-6682BC67602A}"/>
    <cellStyle name="40% - Accent5 22 5 2 2" xfId="2708" xr:uid="{8E1565E0-23A6-4423-B517-62AE744CED1C}"/>
    <cellStyle name="40% - Accent5 22 5 2 2 2" xfId="3792" xr:uid="{3BD0E559-6518-4EDE-A1C9-8C7B2098BA00}"/>
    <cellStyle name="40% - Accent5 22 5 2 3" xfId="3250" xr:uid="{F0359CC2-7D99-4B53-97B7-62E12A515BE5}"/>
    <cellStyle name="40% - Accent5 22 5 3" xfId="2438" xr:uid="{28C8FCF2-8F36-443C-9672-EC3923C6E5FD}"/>
    <cellStyle name="40% - Accent5 22 5 3 2" xfId="3522" xr:uid="{7F69296A-291F-4D81-A243-83BD964912D2}"/>
    <cellStyle name="40% - Accent5 22 5 4" xfId="2979" xr:uid="{52810ACF-D9B8-4EE7-8836-3EFE7FCC817C}"/>
    <cellStyle name="40% - Accent5 22 6" xfId="2063" xr:uid="{15F5A747-8298-48A3-B40D-AF45BFDC3C98}"/>
    <cellStyle name="40% - Accent5 22 6 2" xfId="2618" xr:uid="{0F9119FB-FC07-41BE-8871-7078B3D27646}"/>
    <cellStyle name="40% - Accent5 22 6 2 2" xfId="3702" xr:uid="{66B1AFC3-ED0F-4780-B666-8AA2D6488BB9}"/>
    <cellStyle name="40% - Accent5 22 6 3" xfId="3160" xr:uid="{089C2CD0-BBEB-4854-8014-E28935F91E8E}"/>
    <cellStyle name="40% - Accent5 22 7" xfId="2347" xr:uid="{6E62577A-5943-48C3-BC12-4287EBD682E9}"/>
    <cellStyle name="40% - Accent5 22 7 2" xfId="3430" xr:uid="{C3841AC5-6A5C-4058-9432-CF54F5780387}"/>
    <cellStyle name="40% - Accent5 22 8" xfId="2889" xr:uid="{083535C7-06CB-4330-882C-7A6040D3329F}"/>
    <cellStyle name="40% - Accent5 3" xfId="298" xr:uid="{085D3564-3A19-4A98-902B-3B23C2E97DBB}"/>
    <cellStyle name="40% - Accent5 4" xfId="299" xr:uid="{C9D92651-4BA2-4769-B43A-D5766796E1B7}"/>
    <cellStyle name="40% - Accent5 5" xfId="300" xr:uid="{3D58F910-AF9A-40E8-8754-7856D918C87E}"/>
    <cellStyle name="40% - Accent5 6" xfId="301" xr:uid="{EE698248-D3F4-4ED2-80FD-74E06E322738}"/>
    <cellStyle name="40% - Accent5 7" xfId="302" xr:uid="{A3D738FF-C29E-4421-A0FC-15DBCFC99EC6}"/>
    <cellStyle name="40% - Accent5 8" xfId="303" xr:uid="{97FEC822-F5AC-43D8-944E-D8282C715B5A}"/>
    <cellStyle name="40% - Accent5 9" xfId="304" xr:uid="{B008C9ED-50A1-458F-AA2E-56D9C854D7BE}"/>
    <cellStyle name="40% - Accent6 10" xfId="306" xr:uid="{21874FD7-AAC7-452D-BE0F-E5C1290BC1DE}"/>
    <cellStyle name="40% - Accent6 11" xfId="307" xr:uid="{6DF61F0C-0A4F-43E7-B5D3-7E2E475A3C09}"/>
    <cellStyle name="40% - Accent6 12" xfId="308" xr:uid="{9F8DB830-2947-4E8A-ABC1-AC3EAC9BB656}"/>
    <cellStyle name="40% - Accent6 13" xfId="309" xr:uid="{D4014BF2-22C7-49BA-86D5-F610ECEDB882}"/>
    <cellStyle name="40% - Accent6 14" xfId="310" xr:uid="{675AA2E5-303E-469B-B8D6-4F31D0AFE220}"/>
    <cellStyle name="40% - Accent6 15" xfId="311" xr:uid="{4A8F9E3B-7B81-415E-82EF-FBD434B473D3}"/>
    <cellStyle name="40% - Accent6 16" xfId="312" xr:uid="{4181903F-0CE4-4EF6-9A10-34AC13E6B9B2}"/>
    <cellStyle name="40% - Accent6 17" xfId="313" xr:uid="{286D04D3-598D-4456-BDAB-EC992C49A59C}"/>
    <cellStyle name="40% - Accent6 18" xfId="314" xr:uid="{5F903EFF-0F13-43AD-A5E0-9AEB809A48D7}"/>
    <cellStyle name="40% - Accent6 19" xfId="315" xr:uid="{FCD747A8-D973-4E32-A4FB-A0938FF9258B}"/>
    <cellStyle name="40% - Accent6 2" xfId="316" xr:uid="{6E45F28A-D14D-469B-BCDF-539B20C7CFE4}"/>
    <cellStyle name="40% - Accent6 20" xfId="317" xr:uid="{D38B2E7A-8C85-480B-BAA3-343D99C888E8}"/>
    <cellStyle name="40% - Accent6 21" xfId="318" xr:uid="{1506F811-0547-46B5-8AEC-DA99418AB342}"/>
    <cellStyle name="40% - Accent6 22" xfId="1041" xr:uid="{C661B41A-9A85-475C-9DDF-4453BF7C3C4C}"/>
    <cellStyle name="40% - Accent6 22 2" xfId="1525" xr:uid="{988B9A6B-A399-4DB4-8EF0-225068998B9D}"/>
    <cellStyle name="40% - Accent6 22 2 2" xfId="1526" xr:uid="{56A4A0F1-23C2-40D3-9AE2-0D528697F6DC}"/>
    <cellStyle name="40% - Accent6 22 2 2 2" xfId="1926" xr:uid="{56FB4284-06DA-46FC-93C1-815B574F6688}"/>
    <cellStyle name="40% - Accent6 22 2 2 2 2" xfId="2309" xr:uid="{52E8C073-E034-43DC-940B-38D772711386}"/>
    <cellStyle name="40% - Accent6 22 2 2 2 2 2" xfId="2858" xr:uid="{BB0470CA-D6E4-4743-B23B-2D9BAA8B20A8}"/>
    <cellStyle name="40% - Accent6 22 2 2 2 2 2 2" xfId="3942" xr:uid="{F44B9C7E-A65A-46C1-A837-1DF2F2C45FFD}"/>
    <cellStyle name="40% - Accent6 22 2 2 2 2 3" xfId="3400" xr:uid="{3C6D8DA9-00A7-4EC6-84AC-2D6361CF79D1}"/>
    <cellStyle name="40% - Accent6 22 2 2 2 3" xfId="2588" xr:uid="{8C5B24C7-2E91-4389-81D2-E82139A277C8}"/>
    <cellStyle name="40% - Accent6 22 2 2 2 3 2" xfId="3672" xr:uid="{359845EE-694E-4F99-B164-43527A8291C2}"/>
    <cellStyle name="40% - Accent6 22 2 2 2 4" xfId="3130" xr:uid="{914277EA-E6D3-42CC-B5B6-165AE17C54A8}"/>
    <cellStyle name="40% - Accent6 22 2 2 3" xfId="1997" xr:uid="{E26D6789-C92D-47AB-8C8A-12F691CA9843}"/>
    <cellStyle name="40% - Accent6 22 2 2 3 2" xfId="2197" xr:uid="{A4EA9A28-6404-428C-AA3E-2EDA898CF246}"/>
    <cellStyle name="40% - Accent6 22 2 2 3 2 2" xfId="2746" xr:uid="{2118EDDC-A8F1-4B6C-98CD-270C8C1619D3}"/>
    <cellStyle name="40% - Accent6 22 2 2 3 2 2 2" xfId="3830" xr:uid="{BA6E5FE2-8C94-46B9-B575-94FED8503550}"/>
    <cellStyle name="40% - Accent6 22 2 2 3 2 3" xfId="3288" xr:uid="{7ED45494-72F0-4BBB-B63F-69C3EA7AEDCC}"/>
    <cellStyle name="40% - Accent6 22 2 2 3 3" xfId="2476" xr:uid="{E36521E1-3F1E-424C-A43B-BE0F30D99532}"/>
    <cellStyle name="40% - Accent6 22 2 2 3 3 2" xfId="3560" xr:uid="{E127B2C6-DAA1-45E5-88DB-B224E9CE6DEC}"/>
    <cellStyle name="40% - Accent6 22 2 2 3 4" xfId="3017" xr:uid="{07176F72-DFC0-4E7D-9CB8-8F27FF0F8092}"/>
    <cellStyle name="40% - Accent6 22 2 2 4" xfId="2128" xr:uid="{D362F20E-6EA1-4D47-88A1-A8A4D88B2FD0}"/>
    <cellStyle name="40% - Accent6 22 2 2 4 2" xfId="2678" xr:uid="{34A18361-1F70-4174-B0AC-C7EF652061EB}"/>
    <cellStyle name="40% - Accent6 22 2 2 4 2 2" xfId="3762" xr:uid="{86A4C1AA-FB09-4420-8728-A81CDD7714AB}"/>
    <cellStyle name="40% - Accent6 22 2 2 4 3" xfId="3220" xr:uid="{76E1C2CF-144B-4E6A-A7A1-6EF3F134D608}"/>
    <cellStyle name="40% - Accent6 22 2 2 5" xfId="2408" xr:uid="{F083FE88-EB93-4E4B-B17E-2D3F4DF48707}"/>
    <cellStyle name="40% - Accent6 22 2 2 5 2" xfId="3492" xr:uid="{A25D04AD-E118-4C88-8770-790EEBC3077B}"/>
    <cellStyle name="40% - Accent6 22 2 2 6" xfId="2949" xr:uid="{8ACFC5F9-9E5C-4C3E-BBCE-1A35D9E5ED1C}"/>
    <cellStyle name="40% - Accent6 22 2 3" xfId="1874" xr:uid="{F3718184-8355-448C-96E5-950E362CD986}"/>
    <cellStyle name="40% - Accent6 22 2 3 2" xfId="2264" xr:uid="{2C22D20F-A7C5-448A-9806-4C3DC9B11FEE}"/>
    <cellStyle name="40% - Accent6 22 2 3 2 2" xfId="2813" xr:uid="{48E8D9BD-9161-4E4C-BD5E-47ED2787BE66}"/>
    <cellStyle name="40% - Accent6 22 2 3 2 2 2" xfId="3897" xr:uid="{41E462DB-C397-4DE4-B48B-E3C92AD7A753}"/>
    <cellStyle name="40% - Accent6 22 2 3 2 3" xfId="3355" xr:uid="{ACF164EC-1D8A-47E3-A182-9F71FD853162}"/>
    <cellStyle name="40% - Accent6 22 2 3 3" xfId="2543" xr:uid="{ADDB414B-8A3F-4904-B87D-7A323966A7EA}"/>
    <cellStyle name="40% - Accent6 22 2 3 3 2" xfId="3627" xr:uid="{4C1F6F55-8006-4CA1-8E22-135ABFB27E53}"/>
    <cellStyle name="40% - Accent6 22 2 3 4" xfId="3085" xr:uid="{573BF412-AEA6-4D65-B066-6F7E26C94789}"/>
    <cellStyle name="40% - Accent6 22 2 4" xfId="1996" xr:uid="{1CCBC339-2670-4D15-9399-18D60F59F013}"/>
    <cellStyle name="40% - Accent6 22 2 4 2" xfId="2196" xr:uid="{B367B32E-4912-4385-AD3A-362E0F52B64C}"/>
    <cellStyle name="40% - Accent6 22 2 4 2 2" xfId="2745" xr:uid="{4AE0B559-AB95-4384-85D9-AA198CD4ED37}"/>
    <cellStyle name="40% - Accent6 22 2 4 2 2 2" xfId="3829" xr:uid="{20881DFD-3EA0-4E8D-8E8F-DE0EA9FE448F}"/>
    <cellStyle name="40% - Accent6 22 2 4 2 3" xfId="3287" xr:uid="{4E2B995B-848B-4D92-8704-7782328B5927}"/>
    <cellStyle name="40% - Accent6 22 2 4 3" xfId="2475" xr:uid="{06A3BF6E-BDB1-4936-AD38-107E1D04DB92}"/>
    <cellStyle name="40% - Accent6 22 2 4 3 2" xfId="3559" xr:uid="{8841788B-0FA1-4E1A-9C5C-E19944FB1ED4}"/>
    <cellStyle name="40% - Accent6 22 2 4 4" xfId="3016" xr:uid="{867038E6-B566-4FD9-A4B8-77B2665023BE}"/>
    <cellStyle name="40% - Accent6 22 2 5" xfId="2078" xr:uid="{C099D7A1-BF4E-49A1-85D0-2FA35F8B1EE6}"/>
    <cellStyle name="40% - Accent6 22 2 5 2" xfId="2633" xr:uid="{FDDB628F-B853-46A3-B642-54ADA2F059D8}"/>
    <cellStyle name="40% - Accent6 22 2 5 2 2" xfId="3717" xr:uid="{4A0D6A95-0A22-484B-B0B5-2914BD3B4FE5}"/>
    <cellStyle name="40% - Accent6 22 2 5 3" xfId="3175" xr:uid="{F2FF4217-5A1D-440E-BD3E-603F191989BC}"/>
    <cellStyle name="40% - Accent6 22 2 6" xfId="2362" xr:uid="{D61F4CBB-9706-4309-AD85-EBEE4AFE88C0}"/>
    <cellStyle name="40% - Accent6 22 2 6 2" xfId="3445" xr:uid="{4EC98AE0-C82F-4E17-9FD4-9C8A20EBCBA8}"/>
    <cellStyle name="40% - Accent6 22 2 7" xfId="2904" xr:uid="{82869892-60FE-4CA5-A7E8-C3A672C11917}"/>
    <cellStyle name="40% - Accent6 22 3" xfId="1527" xr:uid="{C52728D1-F8B5-4A32-A726-EA2C2CA54E43}"/>
    <cellStyle name="40% - Accent6 22 3 2" xfId="1912" xr:uid="{84460AB5-8B1C-44F3-8D2E-FCC7011E5902}"/>
    <cellStyle name="40% - Accent6 22 3 2 2" xfId="2295" xr:uid="{BAE94513-4F2C-421F-BDA4-F70831D5196B}"/>
    <cellStyle name="40% - Accent6 22 3 2 2 2" xfId="2844" xr:uid="{1ECA8400-F133-4E19-BA51-4362D99CC724}"/>
    <cellStyle name="40% - Accent6 22 3 2 2 2 2" xfId="3928" xr:uid="{ABD5B3D8-E310-49EA-8D05-938F7FD4B4C4}"/>
    <cellStyle name="40% - Accent6 22 3 2 2 3" xfId="3386" xr:uid="{38171645-B45C-4D64-A16E-641795D44C2E}"/>
    <cellStyle name="40% - Accent6 22 3 2 3" xfId="2574" xr:uid="{83FB936A-EE64-440B-ABBA-831FACF83064}"/>
    <cellStyle name="40% - Accent6 22 3 2 3 2" xfId="3658" xr:uid="{A70520CF-376D-4973-9F56-837A08B74DDC}"/>
    <cellStyle name="40% - Accent6 22 3 2 4" xfId="3116" xr:uid="{B4EF6EB6-3622-425F-8A13-0BDF88278B25}"/>
    <cellStyle name="40% - Accent6 22 3 3" xfId="1998" xr:uid="{C4FA0837-716B-470D-9E3A-D5B413ADED02}"/>
    <cellStyle name="40% - Accent6 22 3 3 2" xfId="2198" xr:uid="{36390C71-D32B-4A26-82C1-56D42BEA0DB6}"/>
    <cellStyle name="40% - Accent6 22 3 3 2 2" xfId="2747" xr:uid="{98BD190D-4CA2-4B37-9460-1B3B3E691E82}"/>
    <cellStyle name="40% - Accent6 22 3 3 2 2 2" xfId="3831" xr:uid="{CF8F78AC-00D3-48AD-A290-83F998CDA3BA}"/>
    <cellStyle name="40% - Accent6 22 3 3 2 3" xfId="3289" xr:uid="{56A58901-373F-4EFD-940B-2BB7FBE0409E}"/>
    <cellStyle name="40% - Accent6 22 3 3 3" xfId="2477" xr:uid="{D9864D29-4DB0-4A0C-A7D2-7B82B3C58F16}"/>
    <cellStyle name="40% - Accent6 22 3 3 3 2" xfId="3561" xr:uid="{2260BBFA-E2B7-4A86-A290-DE7FFF06B75D}"/>
    <cellStyle name="40% - Accent6 22 3 3 4" xfId="3018" xr:uid="{B6E5BC99-7158-46C5-ADC0-F1B26E4DFC7F}"/>
    <cellStyle name="40% - Accent6 22 3 4" xfId="2114" xr:uid="{672FEB6C-0C72-4B4C-9D9E-B383F39492FC}"/>
    <cellStyle name="40% - Accent6 22 3 4 2" xfId="2664" xr:uid="{34192BEA-0D42-4032-AF92-630D1ADF0798}"/>
    <cellStyle name="40% - Accent6 22 3 4 2 2" xfId="3748" xr:uid="{4987B9C7-540B-4A88-9934-290B4B2542AD}"/>
    <cellStyle name="40% - Accent6 22 3 4 3" xfId="3206" xr:uid="{CCD338CB-D90A-46EB-8748-9933F70CFC68}"/>
    <cellStyle name="40% - Accent6 22 3 5" xfId="2394" xr:uid="{161EE2EC-2DA7-45FA-95A5-677EE86E1887}"/>
    <cellStyle name="40% - Accent6 22 3 5 2" xfId="3478" xr:uid="{1ADA07D2-5EC8-47FE-A281-940A8ADF3E47}"/>
    <cellStyle name="40% - Accent6 22 3 6" xfId="2935" xr:uid="{F57BA444-4A61-4C89-86C9-B483F0B2DA10}"/>
    <cellStyle name="40% - Accent6 22 4" xfId="1859" xr:uid="{F2711F05-2500-49D8-8173-6F6D0D0F3D7D}"/>
    <cellStyle name="40% - Accent6 22 4 2" xfId="2250" xr:uid="{C0E2BB73-44DF-4078-874D-06559AC4318A}"/>
    <cellStyle name="40% - Accent6 22 4 2 2" xfId="2799" xr:uid="{4586AF0D-005D-4C77-8C5C-8068E275D1AD}"/>
    <cellStyle name="40% - Accent6 22 4 2 2 2" xfId="3883" xr:uid="{9769006B-74E4-4A34-8B27-45E227326A60}"/>
    <cellStyle name="40% - Accent6 22 4 2 3" xfId="3341" xr:uid="{8F33274C-8665-478B-9A8D-1F24560E62D9}"/>
    <cellStyle name="40% - Accent6 22 4 3" xfId="2529" xr:uid="{A1F9A8A0-F61A-4EC9-9D75-28104C205289}"/>
    <cellStyle name="40% - Accent6 22 4 3 2" xfId="3613" xr:uid="{7C53533E-22AA-4D3D-9FC9-952245023D29}"/>
    <cellStyle name="40% - Accent6 22 4 4" xfId="3071" xr:uid="{B51BBD0A-BF31-4C26-B127-C57395A037A4}"/>
    <cellStyle name="40% - Accent6 22 5" xfId="1959" xr:uid="{857046BF-7AD4-4420-967B-F358F737416A}"/>
    <cellStyle name="40% - Accent6 22 5 2" xfId="2160" xr:uid="{371A73B5-8B8C-490E-9176-3F9C6345B7B1}"/>
    <cellStyle name="40% - Accent6 22 5 2 2" xfId="2709" xr:uid="{3E228B6F-6015-4361-B361-44131E0E89D0}"/>
    <cellStyle name="40% - Accent6 22 5 2 2 2" xfId="3793" xr:uid="{9E5F16DE-2731-45DB-AA15-A8FEAAEB0F64}"/>
    <cellStyle name="40% - Accent6 22 5 2 3" xfId="3251" xr:uid="{03E6EB87-4FE7-4A0D-B35D-ECFC6465D739}"/>
    <cellStyle name="40% - Accent6 22 5 3" xfId="2439" xr:uid="{CFAC7665-EF9C-4146-A423-77E671F3B057}"/>
    <cellStyle name="40% - Accent6 22 5 3 2" xfId="3523" xr:uid="{47707A50-B8CD-47FC-8FE4-9BBE90B3B8BC}"/>
    <cellStyle name="40% - Accent6 22 5 4" xfId="2980" xr:uid="{B3C83FBC-A0A4-40A0-864A-42EB9F7E28A3}"/>
    <cellStyle name="40% - Accent6 22 6" xfId="2064" xr:uid="{141D1894-B0EA-4210-AB89-3C83F4F3BA27}"/>
    <cellStyle name="40% - Accent6 22 6 2" xfId="2619" xr:uid="{CC25D9F9-88B9-4C7D-896A-98BF0B382424}"/>
    <cellStyle name="40% - Accent6 22 6 2 2" xfId="3703" xr:uid="{339CDA52-8991-41BF-9C2B-EFAA785DB584}"/>
    <cellStyle name="40% - Accent6 22 6 3" xfId="3161" xr:uid="{DB52060D-E8B5-4C1A-9532-5BE49ECD2996}"/>
    <cellStyle name="40% - Accent6 22 7" xfId="2348" xr:uid="{23634F00-7F91-4E7D-BB0E-74EDFB98E500}"/>
    <cellStyle name="40% - Accent6 22 7 2" xfId="3431" xr:uid="{000605B6-C4C5-4355-AF5E-6F3675821680}"/>
    <cellStyle name="40% - Accent6 22 8" xfId="2890" xr:uid="{BC2B70C0-ED1C-4914-962F-30C7F3C1180E}"/>
    <cellStyle name="40% - Accent6 3" xfId="319" xr:uid="{BA17CB16-EE5F-448C-8761-6F850176117D}"/>
    <cellStyle name="40% - Accent6 4" xfId="320" xr:uid="{B4DFC1DF-FD84-455A-92F3-BE50660FC3C2}"/>
    <cellStyle name="40% - Accent6 5" xfId="321" xr:uid="{9F1CE25E-F293-4CC4-AA18-45F437B27FA4}"/>
    <cellStyle name="40% - Accent6 6" xfId="322" xr:uid="{37A110AA-D2CE-4A08-AF12-6DA2B4234ADA}"/>
    <cellStyle name="40% - Accent6 7" xfId="323" xr:uid="{78D84FDF-2527-47A9-9DBD-20DD08DBD2CA}"/>
    <cellStyle name="40% - Accent6 8" xfId="324" xr:uid="{228506A8-A48B-4D2A-BE88-3523CA1AE41C}"/>
    <cellStyle name="40% - Accent6 9" xfId="325" xr:uid="{DD962F8B-9576-48C1-84C3-4E87BCE9EFAA}"/>
    <cellStyle name="40% - Énfasis1 2" xfId="200" xr:uid="{161268FF-CF2E-400E-9B8A-CD3461C98A17}"/>
    <cellStyle name="40% - Énfasis2 2" xfId="221" xr:uid="{35A80A3C-4419-48CE-8A12-81D465125C0E}"/>
    <cellStyle name="40% - Énfasis3 2" xfId="242" xr:uid="{E09C215A-0503-4F9D-B570-A3893B2AFBA4}"/>
    <cellStyle name="40% - Énfasis4 2" xfId="263" xr:uid="{D1B28BF0-80DB-4D38-B99A-9603216B48A9}"/>
    <cellStyle name="40% - Énfasis5 2" xfId="284" xr:uid="{87884BC1-4D10-496E-8765-09BF15147F6D}"/>
    <cellStyle name="40% - Énfasis6 2" xfId="305" xr:uid="{33CFDBDB-93C4-4999-8BA4-CB1E32579591}"/>
    <cellStyle name="60 % - Accent1" xfId="1528" xr:uid="{57EFD574-57A9-4B9D-B3D6-A2E8303B605B}"/>
    <cellStyle name="60 % - Accent2" xfId="1529" xr:uid="{2B005F35-D040-4361-AFD9-3FFFAD0D2341}"/>
    <cellStyle name="60 % - Accent3" xfId="1530" xr:uid="{70A7982D-A3D6-47A6-A348-AF7C8FD0D399}"/>
    <cellStyle name="60 % - Accent4" xfId="1531" xr:uid="{011B9137-8A22-46E5-96FE-74354A1AA28D}"/>
    <cellStyle name="60 % - Accent5" xfId="1532" xr:uid="{08CAEA5E-EBD5-4968-9ACB-A94FC4948049}"/>
    <cellStyle name="60 % - Accent6" xfId="1533" xr:uid="{7F08347A-B2C2-453A-8FAB-10F91F322D1B}"/>
    <cellStyle name="60% - Accent1 10" xfId="327" xr:uid="{CE5F7E06-781C-42D7-BB5F-313C7B95955C}"/>
    <cellStyle name="60% - Accent1 11" xfId="328" xr:uid="{8160B6A1-236B-4815-BFD9-58FF74B19449}"/>
    <cellStyle name="60% - Accent1 12" xfId="329" xr:uid="{9C1CE1F9-01CC-4BC3-ABC6-9955290B074B}"/>
    <cellStyle name="60% - Accent1 13" xfId="330" xr:uid="{665AC1AF-B6E1-456A-91F2-2D92F1C72BDD}"/>
    <cellStyle name="60% - Accent1 14" xfId="331" xr:uid="{9BE4B88F-87C2-47E2-A092-451318AA8B49}"/>
    <cellStyle name="60% - Accent1 15" xfId="332" xr:uid="{3293FAEF-7057-48ED-B6FB-E5A127BD05AE}"/>
    <cellStyle name="60% - Accent1 16" xfId="333" xr:uid="{9F7E4826-8C45-410C-A257-382BD37DC1C8}"/>
    <cellStyle name="60% - Accent1 17" xfId="334" xr:uid="{7642F9E6-3705-41BA-A345-C0B1597F67B8}"/>
    <cellStyle name="60% - Accent1 18" xfId="335" xr:uid="{D0D44903-F2EE-4A51-BA58-7EAFD02FFCE6}"/>
    <cellStyle name="60% - Accent1 19" xfId="336" xr:uid="{4714756A-15EE-4ED6-8FCB-F549DA8F6951}"/>
    <cellStyle name="60% - Accent1 2" xfId="337" xr:uid="{4FC0363A-784B-4FF7-825B-0A1E4456DC9F}"/>
    <cellStyle name="60% - Accent1 20" xfId="338" xr:uid="{1306C74F-44C1-4311-8C56-845F1AB338D1}"/>
    <cellStyle name="60% - Accent1 21" xfId="339" xr:uid="{222EE9E4-37A0-41EF-8C7C-5EE2557DCBE0}"/>
    <cellStyle name="60% - Accent1 22" xfId="1042" xr:uid="{60F799EF-138B-4745-98BB-64D95F512FCC}"/>
    <cellStyle name="60% - Accent1 3" xfId="340" xr:uid="{0796B729-FC2C-4D35-A8B2-5823A6026B8A}"/>
    <cellStyle name="60% - Accent1 4" xfId="341" xr:uid="{82777E8E-DE36-4E9A-AC43-4E576B640E18}"/>
    <cellStyle name="60% - Accent1 5" xfId="342" xr:uid="{1DEF562B-6FD9-4135-A724-275625E6EC7A}"/>
    <cellStyle name="60% - Accent1 6" xfId="343" xr:uid="{44C4F25E-F289-4548-88E9-6917BF2A3B5B}"/>
    <cellStyle name="60% - Accent1 7" xfId="344" xr:uid="{74D53CDB-0DC4-4A68-A427-99B79AA2BCED}"/>
    <cellStyle name="60% - Accent1 8" xfId="345" xr:uid="{FA1AA581-17B9-4AAE-AC2E-D7DBB311EEC9}"/>
    <cellStyle name="60% - Accent1 9" xfId="346" xr:uid="{78DF39E6-3F1E-4B0B-93A2-44EA2CC7D11A}"/>
    <cellStyle name="60% - Accent2 10" xfId="348" xr:uid="{90C3F5EB-5592-4603-A664-74999574E36D}"/>
    <cellStyle name="60% - Accent2 11" xfId="349" xr:uid="{DBD3BC85-5938-48D6-8E5E-D7223F41B255}"/>
    <cellStyle name="60% - Accent2 12" xfId="350" xr:uid="{D5625D44-60CF-4236-A580-F32C682A802C}"/>
    <cellStyle name="60% - Accent2 13" xfId="351" xr:uid="{523E6A6C-0769-484E-8B96-6ACBCB314726}"/>
    <cellStyle name="60% - Accent2 14" xfId="352" xr:uid="{B0A4A70C-B248-4E2D-B1D6-59B05CE92667}"/>
    <cellStyle name="60% - Accent2 15" xfId="353" xr:uid="{897F28F0-EC9B-4F35-821B-4669B78750F2}"/>
    <cellStyle name="60% - Accent2 16" xfId="354" xr:uid="{52DF6A92-1155-430B-9FFC-654D6F81BEDE}"/>
    <cellStyle name="60% - Accent2 17" xfId="355" xr:uid="{7CEDBBAE-E8FE-4C49-BC87-9D0228E411FD}"/>
    <cellStyle name="60% - Accent2 18" xfId="356" xr:uid="{55E6562D-0903-433A-A21C-2F343EF11A11}"/>
    <cellStyle name="60% - Accent2 19" xfId="357" xr:uid="{9C739B0B-33AE-4469-A79A-29E568528041}"/>
    <cellStyle name="60% - Accent2 2" xfId="358" xr:uid="{D966B335-EA01-4924-BD2F-A1A36F9B8150}"/>
    <cellStyle name="60% - Accent2 20" xfId="359" xr:uid="{A8B7EC6C-23FD-4F57-BC3E-2DF9959C6B8B}"/>
    <cellStyle name="60% - Accent2 21" xfId="360" xr:uid="{16F8D426-0141-43AD-84E1-C4ECDFDD16C3}"/>
    <cellStyle name="60% - Accent2 22" xfId="1043" xr:uid="{2010747E-D8EC-4CA8-BA31-1C836CA01941}"/>
    <cellStyle name="60% - Accent2 3" xfId="361" xr:uid="{C520B74B-424E-4852-AB78-2D7407B0D32A}"/>
    <cellStyle name="60% - Accent2 4" xfId="362" xr:uid="{C4B09DC5-3D6C-4CE6-9951-5A1CE216FBE6}"/>
    <cellStyle name="60% - Accent2 5" xfId="363" xr:uid="{32FD3485-3DE9-411F-8551-A7A5569C021E}"/>
    <cellStyle name="60% - Accent2 6" xfId="364" xr:uid="{278DB5CA-40EE-449F-90B6-F1251A68537A}"/>
    <cellStyle name="60% - Accent2 7" xfId="365" xr:uid="{1A5BC69F-2BBD-405A-AF1A-E19C02E0E1DE}"/>
    <cellStyle name="60% - Accent2 8" xfId="366" xr:uid="{2BCCC208-7F21-4C51-A41C-BABF557E2692}"/>
    <cellStyle name="60% - Accent2 9" xfId="367" xr:uid="{1B47B006-3E6A-4A2E-8DE4-066B869A06D6}"/>
    <cellStyle name="60% - Accent3 10" xfId="369" xr:uid="{DB5F83C1-4C61-409F-A51A-601C9D90C0EE}"/>
    <cellStyle name="60% - Accent3 11" xfId="370" xr:uid="{B3583B4F-6FB7-402E-8379-3E2D0CE151D8}"/>
    <cellStyle name="60% - Accent3 12" xfId="371" xr:uid="{4C8A7988-5087-4245-9297-7F3BAD31FA4C}"/>
    <cellStyle name="60% - Accent3 13" xfId="372" xr:uid="{AD46DB18-0CBE-4918-AAC9-28E196A80FFD}"/>
    <cellStyle name="60% - Accent3 14" xfId="373" xr:uid="{FCF0F264-72E4-4FF9-B0A2-D3AA262B483F}"/>
    <cellStyle name="60% - Accent3 15" xfId="374" xr:uid="{057FFDAB-B963-4655-926B-EB3DDB1149B1}"/>
    <cellStyle name="60% - Accent3 16" xfId="375" xr:uid="{780E33C4-00CA-4DF5-9CC2-1D6864216594}"/>
    <cellStyle name="60% - Accent3 17" xfId="376" xr:uid="{92980E55-0B0D-4083-B4AB-C6B6CDA53DCD}"/>
    <cellStyle name="60% - Accent3 18" xfId="377" xr:uid="{A8F0CB9E-78AD-483F-BD76-6F88474402DB}"/>
    <cellStyle name="60% - Accent3 19" xfId="378" xr:uid="{2C7E13E4-7945-431A-9D48-6688410EDED7}"/>
    <cellStyle name="60% - Accent3 2" xfId="379" xr:uid="{46B9241F-0FBA-4D96-9EC4-B6F64ECACB0E}"/>
    <cellStyle name="60% - Accent3 20" xfId="380" xr:uid="{3F48271B-C05A-4598-888E-9F43E61470C2}"/>
    <cellStyle name="60% - Accent3 21" xfId="381" xr:uid="{445FC62F-DABC-4D63-820B-7A7C1E947A8B}"/>
    <cellStyle name="60% - Accent3 22" xfId="1044" xr:uid="{B07AEE00-FB64-4809-A1B7-037A92565319}"/>
    <cellStyle name="60% - Accent3 3" xfId="382" xr:uid="{868A7623-29C8-490B-92F5-420B0E4A1F16}"/>
    <cellStyle name="60% - Accent3 4" xfId="383" xr:uid="{9E127E22-69AF-4483-BA81-17F98717921C}"/>
    <cellStyle name="60% - Accent3 5" xfId="384" xr:uid="{7E536876-361E-4C7A-BAE2-C62271436A62}"/>
    <cellStyle name="60% - Accent3 6" xfId="385" xr:uid="{40F05BD9-8389-4F05-BB2E-09EFAA6D596E}"/>
    <cellStyle name="60% - Accent3 7" xfId="386" xr:uid="{3AEB92C4-F3A6-47E4-BCA4-C2A5B6019324}"/>
    <cellStyle name="60% - Accent3 8" xfId="387" xr:uid="{A260CC74-BDEC-42BA-8844-12064039DEBC}"/>
    <cellStyle name="60% - Accent3 9" xfId="388" xr:uid="{E83EA236-E178-4E71-BFA9-0546F14AFBB1}"/>
    <cellStyle name="60% - Accent4 10" xfId="390" xr:uid="{86B6E197-0677-4DFE-A1C3-55D86A9E427B}"/>
    <cellStyle name="60% - Accent4 11" xfId="391" xr:uid="{9157B14A-4692-4696-8102-69CC8652D40F}"/>
    <cellStyle name="60% - Accent4 12" xfId="392" xr:uid="{D9A3FC49-446E-4807-A35B-81A8A4B06033}"/>
    <cellStyle name="60% - Accent4 13" xfId="393" xr:uid="{B9911BAC-77C8-468C-8502-5BEE3212C955}"/>
    <cellStyle name="60% - Accent4 14" xfId="394" xr:uid="{CC7D0CF7-0613-405C-B038-B38B9990101C}"/>
    <cellStyle name="60% - Accent4 15" xfId="395" xr:uid="{994ED4E7-918A-4AC1-BEB4-B27D5E3DA350}"/>
    <cellStyle name="60% - Accent4 16" xfId="396" xr:uid="{B1F81B17-3A77-4FC6-A246-CD2491927CE1}"/>
    <cellStyle name="60% - Accent4 17" xfId="397" xr:uid="{133DA34B-D42C-4FA5-AB92-545918EA447D}"/>
    <cellStyle name="60% - Accent4 18" xfId="398" xr:uid="{8B27E949-C923-488B-BB67-8C2725D6B139}"/>
    <cellStyle name="60% - Accent4 19" xfId="399" xr:uid="{37232FC9-123F-4BFF-87FA-9FCFF6498D89}"/>
    <cellStyle name="60% - Accent4 2" xfId="400" xr:uid="{06B318DD-2D6B-48AC-9165-BDD0CA739F1A}"/>
    <cellStyle name="60% - Accent4 20" xfId="401" xr:uid="{6975E2EE-E234-4259-9842-31371A0313D7}"/>
    <cellStyle name="60% - Accent4 21" xfId="402" xr:uid="{FF43C62F-9A6C-485D-B7C2-E114A1400723}"/>
    <cellStyle name="60% - Accent4 22" xfId="1045" xr:uid="{8D70338D-3458-4D5C-B11F-F87891152CD9}"/>
    <cellStyle name="60% - Accent4 3" xfId="403" xr:uid="{09C5FF23-6407-4F82-AB5C-17CC67B5E079}"/>
    <cellStyle name="60% - Accent4 4" xfId="404" xr:uid="{B9C03E16-B279-49BE-8D33-4186B9338BC9}"/>
    <cellStyle name="60% - Accent4 5" xfId="405" xr:uid="{9CEA7774-0E39-4341-A3D6-5EA80BB8564E}"/>
    <cellStyle name="60% - Accent4 6" xfId="406" xr:uid="{683439A6-A4D0-48ED-9C37-CF7E0C369744}"/>
    <cellStyle name="60% - Accent4 7" xfId="407" xr:uid="{74A6A31F-955A-4C7C-9C19-2094803F81AC}"/>
    <cellStyle name="60% - Accent4 8" xfId="408" xr:uid="{0D99E366-1179-46AA-B4D1-4AB01FA1AC00}"/>
    <cellStyle name="60% - Accent4 9" xfId="409" xr:uid="{57BE8840-E624-4BA7-8FFF-89B72CCCCD9C}"/>
    <cellStyle name="60% - Accent5 10" xfId="411" xr:uid="{C685E74B-8652-4AB9-AB8C-0253ADF9BE60}"/>
    <cellStyle name="60% - Accent5 11" xfId="412" xr:uid="{6327DDDE-D7AF-4222-97C6-2FC3C0058BD5}"/>
    <cellStyle name="60% - Accent5 12" xfId="413" xr:uid="{CBC3E20D-A57C-4C9C-A37F-A6A683083DC2}"/>
    <cellStyle name="60% - Accent5 13" xfId="414" xr:uid="{2CCB6012-FBA7-48C1-B1C0-CF7061694DB8}"/>
    <cellStyle name="60% - Accent5 14" xfId="415" xr:uid="{03BF4AD6-1A45-44F9-9A74-30A5D7D6EC17}"/>
    <cellStyle name="60% - Accent5 15" xfId="416" xr:uid="{8EA9A9C8-BDC2-4A59-96DE-48E0DDC7A088}"/>
    <cellStyle name="60% - Accent5 16" xfId="417" xr:uid="{2018A6C4-AA4E-4387-A230-DB3C66F46990}"/>
    <cellStyle name="60% - Accent5 17" xfId="418" xr:uid="{8636B24F-B67F-463C-81F5-3B274F4DFCC8}"/>
    <cellStyle name="60% - Accent5 18" xfId="419" xr:uid="{05FD8045-F68B-4050-8083-6B877113486F}"/>
    <cellStyle name="60% - Accent5 19" xfId="420" xr:uid="{D8E9EC26-BCD0-405A-9AF2-8C7D8A88C866}"/>
    <cellStyle name="60% - Accent5 2" xfId="421" xr:uid="{AF3DED85-CF00-4455-BDD3-3EECBA89FEE3}"/>
    <cellStyle name="60% - Accent5 20" xfId="422" xr:uid="{5CAD731B-47AE-456B-81A0-1CB1B8225979}"/>
    <cellStyle name="60% - Accent5 21" xfId="423" xr:uid="{F02FD500-AA59-440D-991D-E93FDF0B0814}"/>
    <cellStyle name="60% - Accent5 22" xfId="1046" xr:uid="{FD4593F5-2787-415A-A9B5-F99062A79343}"/>
    <cellStyle name="60% - Accent5 3" xfId="424" xr:uid="{C96CEBB6-4A33-4843-A3B8-541D3FA97129}"/>
    <cellStyle name="60% - Accent5 4" xfId="425" xr:uid="{6CBACE30-3643-44AC-BD1A-CFEBFA44E952}"/>
    <cellStyle name="60% - Accent5 5" xfId="426" xr:uid="{19546156-B37B-45F0-997D-E38FB5598A57}"/>
    <cellStyle name="60% - Accent5 6" xfId="427" xr:uid="{9CC3B719-DE3B-4535-B73A-1396300F5C54}"/>
    <cellStyle name="60% - Accent5 7" xfId="428" xr:uid="{BF677BEB-8394-419A-972E-4474A6927DB8}"/>
    <cellStyle name="60% - Accent5 8" xfId="429" xr:uid="{42DFDFA9-80AD-4A47-9A46-60A3EE3C090D}"/>
    <cellStyle name="60% - Accent5 9" xfId="430" xr:uid="{BC9FC981-43B5-4851-81C8-BED496E15597}"/>
    <cellStyle name="60% - Accent6 10" xfId="432" xr:uid="{51F8355D-48C9-43ED-A556-044DF3F0FC44}"/>
    <cellStyle name="60% - Accent6 11" xfId="433" xr:uid="{4F930EA7-B393-4A2A-84B0-64E4344299EE}"/>
    <cellStyle name="60% - Accent6 12" xfId="434" xr:uid="{44F6AC15-7688-4C7F-9B57-2A096C8368E7}"/>
    <cellStyle name="60% - Accent6 13" xfId="435" xr:uid="{2A68F2B8-868D-4A0E-9610-31AE1741233D}"/>
    <cellStyle name="60% - Accent6 14" xfId="436" xr:uid="{105985DD-9922-454B-AD4A-E759CF409702}"/>
    <cellStyle name="60% - Accent6 15" xfId="437" xr:uid="{BC5ADC9C-4CB0-4781-A429-F22C44D9A788}"/>
    <cellStyle name="60% - Accent6 16" xfId="438" xr:uid="{35F433FA-FE4C-4C32-B3CE-2AA87812DF94}"/>
    <cellStyle name="60% - Accent6 17" xfId="439" xr:uid="{96E05D51-E4F8-4767-A21C-63E0272702E8}"/>
    <cellStyle name="60% - Accent6 18" xfId="440" xr:uid="{0BD9C679-5FCD-4F94-AB45-6E3C223AB73A}"/>
    <cellStyle name="60% - Accent6 19" xfId="441" xr:uid="{CF1E9D64-4207-4570-B134-E3D2F02F5E1D}"/>
    <cellStyle name="60% - Accent6 2" xfId="442" xr:uid="{A9B5F2AE-E1EF-4459-8F36-872120A77D47}"/>
    <cellStyle name="60% - Accent6 20" xfId="443" xr:uid="{164B79B2-E45A-4A69-BF08-E7F525A0A3AF}"/>
    <cellStyle name="60% - Accent6 21" xfId="444" xr:uid="{11C14044-5B59-4FF6-83DF-77AF9E44031B}"/>
    <cellStyle name="60% - Accent6 22" xfId="1047" xr:uid="{D2BEB96C-9BCA-42E0-A5B1-4656B6B74670}"/>
    <cellStyle name="60% - Accent6 3" xfId="445" xr:uid="{1A94CE71-5951-4364-90B5-E957C34EE752}"/>
    <cellStyle name="60% - Accent6 4" xfId="446" xr:uid="{41F714E0-1D83-48D1-AC74-D96E5422575E}"/>
    <cellStyle name="60% - Accent6 5" xfId="447" xr:uid="{4CE65417-ADB5-41EC-8FAD-AEA4DBCBA2BA}"/>
    <cellStyle name="60% - Accent6 6" xfId="448" xr:uid="{26496B1E-6ECE-4D01-BADB-82ADCB3C9389}"/>
    <cellStyle name="60% - Accent6 7" xfId="449" xr:uid="{B7DAC1AF-FB5F-4276-BF3D-1567AC66C06A}"/>
    <cellStyle name="60% - Accent6 8" xfId="450" xr:uid="{B0AFFE86-81D8-4695-9461-9EFCFAB712F7}"/>
    <cellStyle name="60% - Accent6 9" xfId="451" xr:uid="{E26A3526-7DDE-40BE-AC5D-46548F76F92B}"/>
    <cellStyle name="60% - Énfasis1 2" xfId="326" xr:uid="{F152FC08-211B-42DD-A241-8DAD8A202701}"/>
    <cellStyle name="60% - Énfasis2 2" xfId="347" xr:uid="{E5E0D67A-F42A-4915-A7B2-254D95464DEE}"/>
    <cellStyle name="60% - Énfasis3 2" xfId="368" xr:uid="{9CA5E06D-8A11-45F7-9DCA-3CDCCC91EB2A}"/>
    <cellStyle name="60% - Énfasis4 2" xfId="389" xr:uid="{D164AB63-0964-455B-B913-13C9EEE522FE}"/>
    <cellStyle name="60% - Énfasis5 2" xfId="410" xr:uid="{DA7D1F74-1A54-4195-B97E-137E6CA7389A}"/>
    <cellStyle name="60% - Énfasis6 2" xfId="431" xr:uid="{666A1D2B-7260-44E7-9FE7-363ABF3E42C8}"/>
    <cellStyle name="6mal" xfId="1534" xr:uid="{4A734C83-EEB6-4AED-9EDE-4E0EBFA786DD}"/>
    <cellStyle name="Accent1 10" xfId="453" xr:uid="{0BCB7C25-36E1-4D0A-A0C4-B85159D76C37}"/>
    <cellStyle name="Accent1 11" xfId="454" xr:uid="{852CA057-DD0C-4749-A708-1667EB5CBFF8}"/>
    <cellStyle name="Accent1 12" xfId="455" xr:uid="{55C02CE6-A05D-41CF-A748-7360DB23BAC8}"/>
    <cellStyle name="Accent1 13" xfId="456" xr:uid="{FA8BE791-84DD-4073-85E8-938598B432E8}"/>
    <cellStyle name="Accent1 14" xfId="457" xr:uid="{1AD136C2-EEE3-4FB3-8F6B-01C0DF7A87F7}"/>
    <cellStyle name="Accent1 15" xfId="458" xr:uid="{66609A0E-9203-4A4E-8307-5BC03A760547}"/>
    <cellStyle name="Accent1 16" xfId="459" xr:uid="{62363661-DEE1-4D56-AED7-43FAB68F534A}"/>
    <cellStyle name="Accent1 17" xfId="460" xr:uid="{566181E4-3264-48DD-8504-7F06A9664FA6}"/>
    <cellStyle name="Accent1 18" xfId="461" xr:uid="{95E19164-D2AF-4BE9-B776-CCACF5B74FB8}"/>
    <cellStyle name="Accent1 19" xfId="462" xr:uid="{B87A8C2E-8701-4B2F-9F12-050500966584}"/>
    <cellStyle name="Accent1 2" xfId="463" xr:uid="{0F636E7D-C996-454D-911E-F480902BAA48}"/>
    <cellStyle name="Accent1 20" xfId="464" xr:uid="{DA63B082-2DDA-4FFE-A658-801A3CDC9EA8}"/>
    <cellStyle name="Accent1 21" xfId="465" xr:uid="{383F9596-84FC-4888-A446-79060CD90C52}"/>
    <cellStyle name="Accent1 22" xfId="1048" xr:uid="{0062A148-D185-416C-A6F7-049B6CDEA00D}"/>
    <cellStyle name="Accent1 3" xfId="466" xr:uid="{574C958C-83B3-434E-9476-3F5C4A5AC7A5}"/>
    <cellStyle name="Accent1 4" xfId="467" xr:uid="{6FCBFE57-BC10-4579-953A-AD31EB7469A4}"/>
    <cellStyle name="Accent1 5" xfId="468" xr:uid="{5B3B8BE7-5751-4279-BCA9-7C7233303AC8}"/>
    <cellStyle name="Accent1 6" xfId="469" xr:uid="{26E9605B-71DA-491B-850A-8A0D14A79BD9}"/>
    <cellStyle name="Accent1 7" xfId="470" xr:uid="{83F11112-4006-48B5-B924-3DE9B402CC8E}"/>
    <cellStyle name="Accent1 8" xfId="471" xr:uid="{45789E5B-B05E-4897-9F12-6B4B5B68062A}"/>
    <cellStyle name="Accent1 9" xfId="472" xr:uid="{0181628F-BB26-47AC-967C-10521CA0F8A2}"/>
    <cellStyle name="Accent2 10" xfId="474" xr:uid="{1465A912-B7A3-4159-AF80-404C3405B587}"/>
    <cellStyle name="Accent2 11" xfId="475" xr:uid="{EA1FC7AD-3616-4B7A-8522-D24822E98048}"/>
    <cellStyle name="Accent2 12" xfId="476" xr:uid="{A1CB31C7-8C47-41B6-80D4-0F6BF45014D5}"/>
    <cellStyle name="Accent2 13" xfId="477" xr:uid="{DF979147-B8FB-4B7A-A133-022CA5A87D88}"/>
    <cellStyle name="Accent2 14" xfId="478" xr:uid="{1389ACA5-9CD4-434C-8B19-765434695C61}"/>
    <cellStyle name="Accent2 15" xfId="479" xr:uid="{23833DC4-61FF-44A3-BDED-726F728AE113}"/>
    <cellStyle name="Accent2 16" xfId="480" xr:uid="{F2350E05-5679-4F3F-9613-0B775D3E3C67}"/>
    <cellStyle name="Accent2 17" xfId="481" xr:uid="{6F235322-F01E-496D-9280-6AD551FF480A}"/>
    <cellStyle name="Accent2 18" xfId="482" xr:uid="{3C2B87EB-5775-4B7F-B6ED-280B37AEC207}"/>
    <cellStyle name="Accent2 19" xfId="483" xr:uid="{9D498B78-0652-4C84-829B-D352DA55253F}"/>
    <cellStyle name="Accent2 2" xfId="484" xr:uid="{B1D546AD-03B0-42B3-AD56-C5782F7A94CF}"/>
    <cellStyle name="Accent2 20" xfId="485" xr:uid="{458BF275-FA96-434B-A787-C33FEEB0A4A7}"/>
    <cellStyle name="Accent2 21" xfId="486" xr:uid="{9D335C02-25FC-4DDD-A3B4-E53188533A15}"/>
    <cellStyle name="Accent2 22" xfId="1049" xr:uid="{B5DC20E0-D665-4F3B-8E2B-4AF8B555B460}"/>
    <cellStyle name="Accent2 3" xfId="487" xr:uid="{FA23B9C5-FFE7-4FD3-A0D2-1FBBA9AB807C}"/>
    <cellStyle name="Accent2 4" xfId="488" xr:uid="{F43D9673-C1C5-4AA1-9198-B2C5294E709C}"/>
    <cellStyle name="Accent2 5" xfId="489" xr:uid="{A87F30E7-3567-41DF-AE2B-46BBCE504B3A}"/>
    <cellStyle name="Accent2 6" xfId="490" xr:uid="{6E018868-923C-4CD8-BAE0-221A57AEC884}"/>
    <cellStyle name="Accent2 7" xfId="491" xr:uid="{50AC3F09-0320-45FE-B073-ED05B676D382}"/>
    <cellStyle name="Accent2 8" xfId="492" xr:uid="{AE5A76AD-53BC-410F-8157-6406694FF2F6}"/>
    <cellStyle name="Accent2 9" xfId="493" xr:uid="{9DE0F2D3-2905-4E6A-B9CA-D151599ADFAF}"/>
    <cellStyle name="Accent3 10" xfId="495" xr:uid="{4A34935A-2CCC-4B15-834E-B4336D595FD8}"/>
    <cellStyle name="Accent3 11" xfId="496" xr:uid="{769460DC-A19B-4789-AE77-BCCBF71F0C17}"/>
    <cellStyle name="Accent3 12" xfId="497" xr:uid="{231CA457-FEF5-4A15-BD8E-D68B69CCABC9}"/>
    <cellStyle name="Accent3 13" xfId="498" xr:uid="{D3D249C9-A443-4E02-890D-56219C042D69}"/>
    <cellStyle name="Accent3 14" xfId="499" xr:uid="{C8410449-0513-47B8-81F3-1F2CFC01563A}"/>
    <cellStyle name="Accent3 15" xfId="500" xr:uid="{64A7EB12-DC9F-4055-B9DD-D07CC6EA6F70}"/>
    <cellStyle name="Accent3 16" xfId="501" xr:uid="{4C6EFACB-3262-4FD8-80F0-E7F38218E6BA}"/>
    <cellStyle name="Accent3 17" xfId="502" xr:uid="{BDB2402F-930D-40DC-A654-5C5EEDD79BAD}"/>
    <cellStyle name="Accent3 18" xfId="503" xr:uid="{27C5B303-B818-4365-BB9B-CDC3B8838A59}"/>
    <cellStyle name="Accent3 19" xfId="504" xr:uid="{A6DFB061-068A-4607-BD1A-B2D1E7A519A1}"/>
    <cellStyle name="Accent3 2" xfId="505" xr:uid="{023D7D44-9E74-40C5-84F6-EE30FD419F81}"/>
    <cellStyle name="Accent3 20" xfId="506" xr:uid="{B2B1DB43-E19E-4893-8B80-421F08452EAB}"/>
    <cellStyle name="Accent3 21" xfId="507" xr:uid="{502CB56C-309B-4FBD-8F35-E4EEE066F624}"/>
    <cellStyle name="Accent3 22" xfId="1050" xr:uid="{7161A0F1-6667-4EA6-892D-645091ABCCDC}"/>
    <cellStyle name="Accent3 3" xfId="508" xr:uid="{386CAB12-043C-45C4-801C-85997168ED59}"/>
    <cellStyle name="Accent3 4" xfId="509" xr:uid="{0CD16CD0-95A7-42FE-A080-B0F69E4DC225}"/>
    <cellStyle name="Accent3 5" xfId="510" xr:uid="{EF1B53A8-342B-4AE3-9A56-54B1C06AA0EB}"/>
    <cellStyle name="Accent3 6" xfId="511" xr:uid="{6EE8A34D-C15B-4339-832B-92EFFFA63399}"/>
    <cellStyle name="Accent3 7" xfId="512" xr:uid="{66107F8F-49F6-4A70-977B-22932C2FE99A}"/>
    <cellStyle name="Accent3 8" xfId="513" xr:uid="{C7261ADB-80CE-4498-95C3-980AD84ED087}"/>
    <cellStyle name="Accent3 9" xfId="514" xr:uid="{131F3C4E-E367-4BB2-B3CB-12839A3EFBDF}"/>
    <cellStyle name="Accent4 10" xfId="516" xr:uid="{EA45B13A-BDFC-4D4D-BB3E-430B363C9643}"/>
    <cellStyle name="Accent4 11" xfId="517" xr:uid="{D23D847B-BDB8-4686-A1D0-5C24F5046627}"/>
    <cellStyle name="Accent4 12" xfId="518" xr:uid="{AEC3EC22-0581-48B6-80D3-6C34AB1B1E7C}"/>
    <cellStyle name="Accent4 13" xfId="519" xr:uid="{F018D9CE-ED4B-43A3-B64D-797ACEE3A8A6}"/>
    <cellStyle name="Accent4 14" xfId="520" xr:uid="{86D827E5-2323-47D9-B2E5-5E8B0E8DBF26}"/>
    <cellStyle name="Accent4 15" xfId="521" xr:uid="{F54E48AD-B8A1-43BA-B0F2-60BC94A22F06}"/>
    <cellStyle name="Accent4 16" xfId="522" xr:uid="{7164A8C0-A9E5-46EA-9A0F-7A6EC7595849}"/>
    <cellStyle name="Accent4 17" xfId="523" xr:uid="{21F46E83-DC13-4497-BF3D-B1906E8D8480}"/>
    <cellStyle name="Accent4 18" xfId="524" xr:uid="{28E51815-EB82-4FFC-BFA1-67B7297F1EE4}"/>
    <cellStyle name="Accent4 19" xfId="525" xr:uid="{8C702CD2-D61F-4570-AA0C-B387D51CA847}"/>
    <cellStyle name="Accent4 2" xfId="526" xr:uid="{C91983A5-603E-4987-AB48-C3E5BE8B204F}"/>
    <cellStyle name="Accent4 20" xfId="527" xr:uid="{EB1A7A65-EBA5-437C-8D50-F9C350422B1C}"/>
    <cellStyle name="Accent4 21" xfId="528" xr:uid="{59A95E8E-B1B9-4F08-A617-53D9A69AF260}"/>
    <cellStyle name="Accent4 22" xfId="1051" xr:uid="{83EF580A-6890-4C9E-9A0A-0D607CD04B99}"/>
    <cellStyle name="Accent4 3" xfId="529" xr:uid="{D38B1848-DBA6-4F90-A292-C31DAE57BF7B}"/>
    <cellStyle name="Accent4 4" xfId="530" xr:uid="{23A84153-2598-4389-A0D3-E5F97D48F47E}"/>
    <cellStyle name="Accent4 5" xfId="531" xr:uid="{4DCC9E61-7AE4-46FF-9A28-161C18A16D57}"/>
    <cellStyle name="Accent4 6" xfId="532" xr:uid="{9FACD99C-F208-437C-A39C-66A10CCC03B9}"/>
    <cellStyle name="Accent4 7" xfId="533" xr:uid="{E2CF4E11-CF4A-4476-A75C-1F58B7A53A8E}"/>
    <cellStyle name="Accent4 8" xfId="534" xr:uid="{C1F43C0E-D2A0-40DE-A13D-EF68AAC753E5}"/>
    <cellStyle name="Accent4 9" xfId="535" xr:uid="{9789F414-3B0E-4DCB-97AC-039580689BC9}"/>
    <cellStyle name="Accent5 10" xfId="537" xr:uid="{1426A0F5-58C5-4321-B083-207973CEBEA9}"/>
    <cellStyle name="Accent5 11" xfId="538" xr:uid="{1B5C3514-160B-4CE9-8605-EC64598630F9}"/>
    <cellStyle name="Accent5 12" xfId="539" xr:uid="{E0C1182F-BDDF-4FF7-957B-38083C617A67}"/>
    <cellStyle name="Accent5 13" xfId="540" xr:uid="{DCA6FF3F-C66E-4F1E-9F05-07AE50A8340B}"/>
    <cellStyle name="Accent5 14" xfId="541" xr:uid="{7753292B-39CE-49C2-A0AA-D9F62146482E}"/>
    <cellStyle name="Accent5 15" xfId="542" xr:uid="{89900CF7-569A-4811-BFF7-A9D73F3DB49D}"/>
    <cellStyle name="Accent5 16" xfId="543" xr:uid="{31663AF6-923D-4C2F-A451-B79C5C73E097}"/>
    <cellStyle name="Accent5 17" xfId="544" xr:uid="{944EEEC4-C175-4F64-BB26-94B2EF6E58C5}"/>
    <cellStyle name="Accent5 18" xfId="545" xr:uid="{A708B205-0713-456A-B18C-C11C4C41C7FB}"/>
    <cellStyle name="Accent5 19" xfId="546" xr:uid="{3B17CD4D-B7D4-4929-B099-2FA8C4CACF63}"/>
    <cellStyle name="Accent5 2" xfId="547" xr:uid="{3AE297FA-845D-4966-A22D-9B558EB2FB34}"/>
    <cellStyle name="Accent5 20" xfId="548" xr:uid="{6500E61F-AE4D-4E39-9405-7F118A4FAC9A}"/>
    <cellStyle name="Accent5 21" xfId="549" xr:uid="{AF680881-F689-4C9B-B501-4EEB9CDBC7AD}"/>
    <cellStyle name="Accent5 22" xfId="1052" xr:uid="{B8D528EE-1CFF-46C4-8D91-8AA4A86544C4}"/>
    <cellStyle name="Accent5 3" xfId="550" xr:uid="{0C5A5BA9-5F64-4567-A800-3EEE0D5C24F2}"/>
    <cellStyle name="Accent5 4" xfId="551" xr:uid="{9E69B7DB-E6FE-4D36-9A23-2B73A3A9BBDD}"/>
    <cellStyle name="Accent5 5" xfId="552" xr:uid="{2A0721F8-E63B-468D-9810-D0AF16EF4377}"/>
    <cellStyle name="Accent5 6" xfId="553" xr:uid="{DFA85E58-866C-4519-AF20-326394E8B773}"/>
    <cellStyle name="Accent5 7" xfId="554" xr:uid="{43D2DD51-ACEE-4AD0-BE1B-880151072722}"/>
    <cellStyle name="Accent5 8" xfId="555" xr:uid="{9C194ED5-39E7-4CB5-928A-5E5A5B1D2C63}"/>
    <cellStyle name="Accent5 9" xfId="556" xr:uid="{D14ADD9E-CB41-4431-A8FD-0F0919DA3F36}"/>
    <cellStyle name="Accent6 10" xfId="558" xr:uid="{6345E634-D00D-4E97-9535-357E0F1187D9}"/>
    <cellStyle name="Accent6 11" xfId="559" xr:uid="{DEC031D8-9EFF-4628-8DBB-8EC2D06C30C9}"/>
    <cellStyle name="Accent6 12" xfId="560" xr:uid="{479480AB-479E-40D3-9BE0-80204375AAC6}"/>
    <cellStyle name="Accent6 13" xfId="561" xr:uid="{CADFE203-AB2A-4E52-BA00-506DD921B0C4}"/>
    <cellStyle name="Accent6 14" xfId="562" xr:uid="{CEE246C8-6832-4CD7-8034-716A397AE1CB}"/>
    <cellStyle name="Accent6 15" xfId="563" xr:uid="{0C67067D-20D0-4D8D-BC96-652A738EA69C}"/>
    <cellStyle name="Accent6 16" xfId="564" xr:uid="{46DE56A4-2272-4C4A-8D9A-325DE908D20E}"/>
    <cellStyle name="Accent6 17" xfId="565" xr:uid="{68D84F2C-250B-426B-8CC9-CFD440AD7DFE}"/>
    <cellStyle name="Accent6 18" xfId="566" xr:uid="{3DA1AD65-6602-4969-B537-757C7F60365F}"/>
    <cellStyle name="Accent6 19" xfId="567" xr:uid="{BE9FE182-743D-4410-90B4-304C2037582F}"/>
    <cellStyle name="Accent6 2" xfId="568" xr:uid="{61D72753-6A8B-4ACC-8BA9-43D2C102F735}"/>
    <cellStyle name="Accent6 20" xfId="569" xr:uid="{6B66EB3F-1A13-40A5-B1F1-3CBC70E04EF5}"/>
    <cellStyle name="Accent6 21" xfId="570" xr:uid="{CB9FD758-967E-4383-B194-EF01C3ABDA92}"/>
    <cellStyle name="Accent6 22" xfId="1053" xr:uid="{0FD270C3-AB6B-45F9-8AB2-994A9E906039}"/>
    <cellStyle name="Accent6 3" xfId="571" xr:uid="{184DB641-C87A-401D-9D67-A53B1E126669}"/>
    <cellStyle name="Accent6 4" xfId="572" xr:uid="{29807D20-23FD-4CB3-9EB8-3071DBD182EA}"/>
    <cellStyle name="Accent6 5" xfId="573" xr:uid="{DBD99D47-8304-4580-A189-FDA5866DC0BD}"/>
    <cellStyle name="Accent6 6" xfId="574" xr:uid="{1FC7C484-667E-4A1E-9781-14B12D573E1F}"/>
    <cellStyle name="Accent6 7" xfId="575" xr:uid="{8D4CF0DD-ECA8-4E66-BCED-FECDB0256A73}"/>
    <cellStyle name="Accent6 8" xfId="576" xr:uid="{7232D766-9AF6-4381-AA17-51206FC17317}"/>
    <cellStyle name="Accent6 9" xfId="577" xr:uid="{5992CFBD-F163-4BCD-B2A8-1684A0E3EFAD}"/>
    <cellStyle name="Achtergrond" xfId="578" xr:uid="{7CA61417-F08D-4F0C-90F0-CDD6B7E0F018}"/>
    <cellStyle name="Achtergrondopen" xfId="579" xr:uid="{7867D382-6C16-495A-838F-5BA7F5C78A97}"/>
    <cellStyle name="Achtergrondopen 2" xfId="1054" xr:uid="{7974E9FA-D7ED-4FEA-8C38-B16CF611AF78}"/>
    <cellStyle name="Anum" xfId="580" xr:uid="{47466F2B-933B-4FA0-A263-CA9191E5373D}"/>
    <cellStyle name="args.style" xfId="1535" xr:uid="{F7CB0F1E-F95E-4152-8208-58E53C214DBD}"/>
    <cellStyle name="Assumption" xfId="581" xr:uid="{6E7D72F0-F2FC-4B69-B37C-E54762E36772}"/>
    <cellStyle name="auf tausender" xfId="1536" xr:uid="{85F12C38-C968-49EA-B997-8CC7CE5B295A}"/>
    <cellStyle name="Avertissement" xfId="1537" xr:uid="{50D7F3B5-ABE7-4200-BFFC-201EB9CD1DD0}"/>
    <cellStyle name="Bad 10" xfId="582" xr:uid="{F951D010-3B96-4891-8914-D09786EEBAFA}"/>
    <cellStyle name="Bad 11" xfId="583" xr:uid="{A0804EB7-A1B4-4024-8D01-CBE723803E05}"/>
    <cellStyle name="Bad 12" xfId="584" xr:uid="{C41CBCD9-8476-400B-82D6-CD2EBA013CDE}"/>
    <cellStyle name="Bad 13" xfId="585" xr:uid="{4703A417-0D0B-419E-83A6-02AC8E229A87}"/>
    <cellStyle name="Bad 14" xfId="586" xr:uid="{030B6C4E-1FF1-4ECB-9F7A-3328D5A829EE}"/>
    <cellStyle name="Bad 15" xfId="587" xr:uid="{B96AD008-5FB5-4A48-9E19-E20FD72456C4}"/>
    <cellStyle name="Bad 16" xfId="588" xr:uid="{97A049CC-333A-4BBC-A2A6-859CC2542366}"/>
    <cellStyle name="Bad 17" xfId="589" xr:uid="{C06921D4-1DCB-4F97-8158-20691F55DC4F}"/>
    <cellStyle name="Bad 18" xfId="590" xr:uid="{6CC82C4A-7B3E-4138-84EE-BB76EB75884D}"/>
    <cellStyle name="Bad 19" xfId="591" xr:uid="{8FDC0B11-BE0F-49F3-AFE6-2764EA199B66}"/>
    <cellStyle name="Bad 2" xfId="592" xr:uid="{64DFA514-000F-4D60-A2CF-077DD7B50FA9}"/>
    <cellStyle name="Bad 20" xfId="593" xr:uid="{D0A6B860-409F-497D-894F-F2B955127FE0}"/>
    <cellStyle name="Bad 21" xfId="594" xr:uid="{5914B91B-3A9E-4729-8BB5-4D4615C336F1}"/>
    <cellStyle name="Bad 22" xfId="1055" xr:uid="{29BC3343-95DD-4FD5-ADB4-7A60AB0A11DF}"/>
    <cellStyle name="Bad 3" xfId="595" xr:uid="{22418C3F-D274-4BDA-AB44-90675A11EE51}"/>
    <cellStyle name="Bad 4" xfId="596" xr:uid="{0B7FC76E-75E0-4BA3-BC10-7C5B05385655}"/>
    <cellStyle name="Bad 5" xfId="597" xr:uid="{789553D7-0080-4772-AFC7-743218C248ED}"/>
    <cellStyle name="Bad 6" xfId="598" xr:uid="{2D9872F4-4885-4A26-993D-326CD8E0F568}"/>
    <cellStyle name="Bad 7" xfId="599" xr:uid="{D9500B68-795B-40D8-8104-1240CA21467A}"/>
    <cellStyle name="Bad 8" xfId="600" xr:uid="{791B2C60-058B-4881-A9CB-3177AC24284F}"/>
    <cellStyle name="Bad 9" xfId="601" xr:uid="{9BB530AB-61B2-4C8D-A81C-7B213CA7180B}"/>
    <cellStyle name="Bladnummer" xfId="602" xr:uid="{B972DD06-BF56-48AA-A36E-B4B3A78DCACE}"/>
    <cellStyle name="Bladtitel" xfId="603" xr:uid="{5D4B5A03-807F-43AA-BC8E-1F975424B422}"/>
    <cellStyle name="blank" xfId="1538" xr:uid="{8188DBF8-FE61-40CD-9528-D84200CA0C06}"/>
    <cellStyle name="Bueno" xfId="65" builtinId="26" customBuiltin="1"/>
    <cellStyle name="BvDAddIn_Currency" xfId="1539" xr:uid="{183B80BF-E41E-42FA-948B-F4D40D3EE5FD}"/>
    <cellStyle name="Calcul" xfId="1540" xr:uid="{86D98FFB-C837-4132-BF78-AEBCF98360B9}"/>
    <cellStyle name="Calculation 10" xfId="604" xr:uid="{F17FAD1A-8859-45E2-AA5B-329D9F373ECF}"/>
    <cellStyle name="Calculation 11" xfId="605" xr:uid="{33AE0056-E3FC-4368-9BDF-8070F907E8CA}"/>
    <cellStyle name="Calculation 12" xfId="606" xr:uid="{DAE479ED-90D1-4CB6-9605-2C9661569776}"/>
    <cellStyle name="Calculation 13" xfId="607" xr:uid="{F1D4101B-6C72-475B-B8A4-34DAA9C3B396}"/>
    <cellStyle name="Calculation 14" xfId="608" xr:uid="{5197F834-B137-4F88-93FF-CD5A65BE4E05}"/>
    <cellStyle name="Calculation 15" xfId="609" xr:uid="{4CDE9139-4CEF-49F5-B8E3-A90CBFE86714}"/>
    <cellStyle name="Calculation 16" xfId="610" xr:uid="{4FD67B5E-20C0-4E3C-98C6-B8A155A96085}"/>
    <cellStyle name="Calculation 17" xfId="611" xr:uid="{2258C0C3-2A80-41F7-B6B4-DE451041F492}"/>
    <cellStyle name="Calculation 18" xfId="612" xr:uid="{4F11CE98-9780-452E-A0CC-9FEC8E19B5B7}"/>
    <cellStyle name="Calculation 19" xfId="613" xr:uid="{D16E2568-7995-4448-9C6E-0FCFE243458D}"/>
    <cellStyle name="Calculation 2" xfId="614" xr:uid="{41DAFCC1-F4BA-4B06-8CCA-114E41D0D052}"/>
    <cellStyle name="Calculation 20" xfId="615" xr:uid="{79730322-71F7-40D7-9D91-D08D843175F2}"/>
    <cellStyle name="Calculation 21" xfId="616" xr:uid="{CFFDCB10-9622-4EB6-B0FA-E6034D3B2209}"/>
    <cellStyle name="Calculation 3" xfId="617" xr:uid="{2254FF26-A9CC-4C23-9683-FB9C00A276CA}"/>
    <cellStyle name="Calculation 4" xfId="618" xr:uid="{AF2046CA-F84D-4B5A-BEFD-796039B1A825}"/>
    <cellStyle name="Calculation 5" xfId="619" xr:uid="{78703877-3F7C-497B-9989-D09A268E5C05}"/>
    <cellStyle name="Calculation 6" xfId="620" xr:uid="{2CF37BD3-B648-4201-8EF4-32DC90DDA402}"/>
    <cellStyle name="Calculation 7" xfId="621" xr:uid="{A25931CF-A2F9-416E-85AA-2ADAE91786B4}"/>
    <cellStyle name="Calculation 8" xfId="622" xr:uid="{32E436A9-179C-4D01-9648-25330CC5D71D}"/>
    <cellStyle name="Calculation 9" xfId="623" xr:uid="{E6A33D43-773E-4D26-9419-84DC3544BF7D}"/>
    <cellStyle name="Cálculo" xfId="1" builtinId="22" customBuiltin="1"/>
    <cellStyle name="category" xfId="1541" xr:uid="{18657DAB-F304-41C0-9277-0A2F58FEDE75}"/>
    <cellStyle name="Celda de comprobación" xfId="69" builtinId="23" customBuiltin="1"/>
    <cellStyle name="Celda vinculada" xfId="68" builtinId="24" customBuiltin="1"/>
    <cellStyle name="Cellule liée" xfId="1542" xr:uid="{7A5EA515-9B29-4C40-928D-9ED94C9ACB5E}"/>
    <cellStyle name="Check Cell 10" xfId="624" xr:uid="{6C45284F-7B9A-4488-824E-85E014029CBB}"/>
    <cellStyle name="Check Cell 11" xfId="625" xr:uid="{9A07B0A1-6C09-4B33-BFB5-C464D81BFF0C}"/>
    <cellStyle name="Check Cell 12" xfId="626" xr:uid="{646148A8-2F53-4BAD-A9D9-150474CDD2C9}"/>
    <cellStyle name="Check Cell 13" xfId="627" xr:uid="{73B9CFCF-CC6C-48F0-9C41-4877A9D2D849}"/>
    <cellStyle name="Check Cell 14" xfId="628" xr:uid="{DC0E878D-6914-4C78-9F6D-4A4AB544C7B6}"/>
    <cellStyle name="Check Cell 15" xfId="629" xr:uid="{07B3EEB7-0BB9-4B01-823A-D8591D00FF92}"/>
    <cellStyle name="Check Cell 16" xfId="630" xr:uid="{6D87AAE1-D6B6-456D-BF98-6C9B032F8BE9}"/>
    <cellStyle name="Check Cell 17" xfId="631" xr:uid="{BFB2AEEB-3F3F-4B8A-9F38-F86912BBC6BE}"/>
    <cellStyle name="Check Cell 18" xfId="632" xr:uid="{AD3554B2-49FE-44EB-A08C-346B40C6D4CA}"/>
    <cellStyle name="Check Cell 19" xfId="633" xr:uid="{907883F8-F06B-42B7-BC2B-F807B304C5F7}"/>
    <cellStyle name="Check Cell 2" xfId="634" xr:uid="{266D2B59-F207-4C0B-BEA3-1E92ECBF1404}"/>
    <cellStyle name="Check Cell 20" xfId="635" xr:uid="{03D3E2D8-FCE5-410A-AB59-4B692116290B}"/>
    <cellStyle name="Check Cell 21" xfId="636" xr:uid="{C9E9F2C3-4F18-467E-8BAA-6EAE4DB1558D}"/>
    <cellStyle name="Check Cell 22" xfId="1056" xr:uid="{BBD5AE70-4DA4-4088-B5EE-591C15D28AAE}"/>
    <cellStyle name="Check Cell 3" xfId="637" xr:uid="{CF54D65A-9008-40AB-AF64-6B04D280DE6E}"/>
    <cellStyle name="Check Cell 4" xfId="638" xr:uid="{19CFD7C1-0030-4C25-B7B0-2D0C9E76E3E0}"/>
    <cellStyle name="Check Cell 5" xfId="639" xr:uid="{DF095451-62E1-4AFB-A043-1403DDF2B172}"/>
    <cellStyle name="Check Cell 6" xfId="640" xr:uid="{38FEDC31-E570-4D65-97C2-569E5D915E79}"/>
    <cellStyle name="Check Cell 7" xfId="641" xr:uid="{525384FC-920F-432C-932F-D6E58B648A51}"/>
    <cellStyle name="Check Cell 8" xfId="642" xr:uid="{77DD905B-6A83-4BBD-9059-8F5A8C5E3597}"/>
    <cellStyle name="Check Cell 9" xfId="643" xr:uid="{5FF074E1-7320-40BA-BC79-D104B060F9BC}"/>
    <cellStyle name="Checksum" xfId="2" xr:uid="{00000000-0005-0000-0000-000001000000}"/>
    <cellStyle name="Column Heading" xfId="644" xr:uid="{62BCD726-8507-4BC6-AC8B-618C43E63956}"/>
    <cellStyle name="Column Heading (No Wrap)" xfId="645" xr:uid="{26039F7B-5524-4ED3-9289-86C242E53C3B}"/>
    <cellStyle name="Column Heading_2008 12 19 Copy of Analysys Mason - data request for Mobistar" xfId="646" xr:uid="{AE850DB9-8950-409F-BC5E-5DE7179F8AF7}"/>
    <cellStyle name="Column label" xfId="3" xr:uid="{00000000-0005-0000-0000-000002000000}"/>
    <cellStyle name="Column label (left aligned)" xfId="4" xr:uid="{00000000-0005-0000-0000-000003000000}"/>
    <cellStyle name="Column label (left aligned) 2" xfId="3992" xr:uid="{6E27B4BD-F37E-4419-B074-70C7753371D8}"/>
    <cellStyle name="Column label (no wrap)" xfId="5" xr:uid="{00000000-0005-0000-0000-000004000000}"/>
    <cellStyle name="Column label (no wrap) 2" xfId="3993" xr:uid="{B32F5B9E-A31F-40D5-A7E9-5A04FCB4A14D}"/>
    <cellStyle name="Column label (not bold)" xfId="6" xr:uid="{00000000-0005-0000-0000-000005000000}"/>
    <cellStyle name="Column label (not bold) 2" xfId="3994" xr:uid="{A96BA7E8-CA9E-4B20-B3C2-487CC4A75214}"/>
    <cellStyle name="Column label 10" xfId="3968" xr:uid="{14F2E401-5089-41E2-B80B-DAAB58ECD4A4}"/>
    <cellStyle name="Column label 2" xfId="3988" xr:uid="{DD5EDBB8-4CA9-4DEF-A51B-DAA1A9A821EE}"/>
    <cellStyle name="Column Total" xfId="647" xr:uid="{CB7C4A82-FEC5-4F4E-8B3C-4550BD818D83}"/>
    <cellStyle name="Comma  - Style1" xfId="1543" xr:uid="{CF7848BF-CA86-4BA0-AB3C-86D5287AD668}"/>
    <cellStyle name="Comma  - Style2" xfId="1544" xr:uid="{6615765A-93F5-4E47-80DD-297F0DA41E9E}"/>
    <cellStyle name="Comma  - Style3" xfId="1545" xr:uid="{477A70A9-F962-4EBA-936D-03CF1F8D6898}"/>
    <cellStyle name="Comma  - Style4" xfId="1546" xr:uid="{DDEBF2D4-4CE3-4181-B162-CA09E4A14A13}"/>
    <cellStyle name="Comma  - Style5" xfId="1547" xr:uid="{B4F77FE6-70E3-49AE-83FD-81B4EB489BC6}"/>
    <cellStyle name="Comma  - Style6" xfId="1548" xr:uid="{B8BAA205-0FE4-4ED4-B9B8-45670765B810}"/>
    <cellStyle name="Comma  - Style7" xfId="1549" xr:uid="{D0761428-D6A4-4B97-973C-7B005BEE2351}"/>
    <cellStyle name="Comma  - Style8" xfId="1550" xr:uid="{2E1686FF-5B22-43FE-B200-DC76E15C259B}"/>
    <cellStyle name="Comma [2]" xfId="1551" xr:uid="{93249E95-FD1C-48DA-962C-594E52E5CF45}"/>
    <cellStyle name="Comma 10" xfId="1552" xr:uid="{E4727B89-7AF7-4809-8FE1-539B8238ABB9}"/>
    <cellStyle name="Comma 10 2" xfId="1553" xr:uid="{705E173A-6698-4BAE-AA7C-9014A0242DAF}"/>
    <cellStyle name="Comma 11" xfId="1554" xr:uid="{90EDA752-B1BE-4F93-AEAB-DC3C64777002}"/>
    <cellStyle name="Comma 12" xfId="3974" xr:uid="{A497329E-450A-4A24-85D1-D4C1BDA7FD60}"/>
    <cellStyle name="Comma 2" xfId="1057" xr:uid="{54A27B52-ACF7-408A-9A57-7633060AD868}"/>
    <cellStyle name="Comma 2 2" xfId="1555" xr:uid="{6BA4189E-B9C4-47B3-A853-DD79E33EBEDD}"/>
    <cellStyle name="Comma 2 2 2" xfId="1556" xr:uid="{AF58D5E4-A584-48E6-B5FE-9491AEE0FFA3}"/>
    <cellStyle name="Comma 2 2 3" xfId="1557" xr:uid="{6AE7849D-1142-4484-AE92-4A0240E9E9D5}"/>
    <cellStyle name="Comma 2 3" xfId="1558" xr:uid="{C630857E-8C28-4114-883C-14EE00F54B56}"/>
    <cellStyle name="Comma 2 4" xfId="1559" xr:uid="{0B7A5226-3F6D-415A-9E9D-43AC1567C968}"/>
    <cellStyle name="Comma 2 5" xfId="1560" xr:uid="{2EDFD1AF-30FC-4E8B-B7C5-C5FA8C01EB54}"/>
    <cellStyle name="Comma 2 6" xfId="1561" xr:uid="{6E75AA6E-2376-4DF7-8F9E-26B4FBB28826}"/>
    <cellStyle name="Comma 3" xfId="1562" xr:uid="{FF8F2A14-B24E-4AF6-A569-9CC60A1E2939}"/>
    <cellStyle name="Comma 3 2" xfId="1563" xr:uid="{F92454B9-4DF3-43C9-BB8B-58D4ECB0F74B}"/>
    <cellStyle name="Comma 3 2 2" xfId="1564" xr:uid="{DCFA22CA-B901-4D6E-B35D-2C7C68FC0BF1}"/>
    <cellStyle name="Comma 3 2 3" xfId="1565" xr:uid="{C8AFA260-0308-4067-AF49-C66D6F689649}"/>
    <cellStyle name="Comma 3 3" xfId="1566" xr:uid="{E9CE87C2-50FD-433A-B186-1AFD249BAA61}"/>
    <cellStyle name="Comma 4" xfId="1567" xr:uid="{07A37771-EE38-4351-A0FF-4410737AD145}"/>
    <cellStyle name="Comma 4 2" xfId="1568" xr:uid="{48F055E5-39B4-4D5C-9FC2-2AC6B1E97EEA}"/>
    <cellStyle name="Comma 5" xfId="1569" xr:uid="{88CF55AF-E09D-455B-A15F-26761C0AA95D}"/>
    <cellStyle name="Comma 5 2" xfId="1570" xr:uid="{DA51034D-FE06-4960-8242-85C59A126BA6}"/>
    <cellStyle name="Comma 6" xfId="1571" xr:uid="{902772AB-1781-49FA-9B49-F3FB692D1DAD}"/>
    <cellStyle name="Comma 7" xfId="1572" xr:uid="{230E086C-4F20-4153-B981-4CF567EAFE21}"/>
    <cellStyle name="Comma 7 2" xfId="1573" xr:uid="{57B892AA-17C6-4CB2-A341-FFB9785A1B77}"/>
    <cellStyle name="Comma 8" xfId="1574" xr:uid="{4AA51336-FC63-431A-A4B5-D353687DC96D}"/>
    <cellStyle name="Comma 8 2" xfId="1575" xr:uid="{35F538B6-E4A7-4867-A5F1-C932E0E9EEE4}"/>
    <cellStyle name="Comma 9" xfId="1576" xr:uid="{49330813-ADC2-44C3-9686-07F51BC08271}"/>
    <cellStyle name="Comma 9 10" xfId="2907" xr:uid="{BA79E415-3990-4E98-8C31-9F1287F498BE}"/>
    <cellStyle name="Comma 9 2" xfId="1577" xr:uid="{6940392B-7FE2-4C64-B7EF-D4949897F94F}"/>
    <cellStyle name="Comma 9 2 2" xfId="1578" xr:uid="{A6509C3B-30FD-43E3-A866-8220F1F39CD9}"/>
    <cellStyle name="Comma 9 2 2 2" xfId="1930" xr:uid="{C7A2FC4F-8141-4E72-B176-29833FE2B7B2}"/>
    <cellStyle name="Comma 9 2 2 2 2" xfId="2313" xr:uid="{3F901B24-79F0-4A64-9221-7173D5CF1636}"/>
    <cellStyle name="Comma 9 2 2 2 2 2" xfId="2862" xr:uid="{DB3127D1-B8B3-4EDB-954E-E5D134094AB8}"/>
    <cellStyle name="Comma 9 2 2 2 2 2 2" xfId="3946" xr:uid="{99B59EF6-9FDA-421F-8662-56193CB305CA}"/>
    <cellStyle name="Comma 9 2 2 2 2 3" xfId="3404" xr:uid="{8FC019F3-67C8-4840-BCA3-5D609BE7ED87}"/>
    <cellStyle name="Comma 9 2 2 2 3" xfId="2592" xr:uid="{0D4B7C49-720D-48CD-B8BC-B37EAD6A0FB4}"/>
    <cellStyle name="Comma 9 2 2 2 3 2" xfId="3676" xr:uid="{32BD93E0-CF50-4CC3-A130-2A92FBDAB5C7}"/>
    <cellStyle name="Comma 9 2 2 2 4" xfId="3134" xr:uid="{3836D025-C249-4523-8855-F710EEA05091}"/>
    <cellStyle name="Comma 9 2 2 3" xfId="2001" xr:uid="{70914F40-FF49-4910-83BC-CAD2DE7201F1}"/>
    <cellStyle name="Comma 9 2 2 3 2" xfId="2201" xr:uid="{E3E82BD0-9096-4A45-9833-C1029229DDEA}"/>
    <cellStyle name="Comma 9 2 2 3 2 2" xfId="2750" xr:uid="{1990AA9C-CD35-4918-947B-E223D2039554}"/>
    <cellStyle name="Comma 9 2 2 3 2 2 2" xfId="3834" xr:uid="{A46F561E-3C25-4E18-8681-A23F5767958C}"/>
    <cellStyle name="Comma 9 2 2 3 2 3" xfId="3292" xr:uid="{BAC32DA2-A0C2-4617-9851-20C6A4568BC0}"/>
    <cellStyle name="Comma 9 2 2 3 3" xfId="2480" xr:uid="{EBFC5E60-ABF8-43D9-925B-CF6C8F6E6E3F}"/>
    <cellStyle name="Comma 9 2 2 3 3 2" xfId="3564" xr:uid="{682C2C4F-FF4E-4CB3-BB5B-19B08C742057}"/>
    <cellStyle name="Comma 9 2 2 3 4" xfId="3021" xr:uid="{2F0DEC48-9CA1-4535-880A-A0F470176A83}"/>
    <cellStyle name="Comma 9 2 2 4" xfId="2132" xr:uid="{48A75B83-8D8D-405C-9CB3-CF43F7EF1187}"/>
    <cellStyle name="Comma 9 2 2 4 2" xfId="2682" xr:uid="{EFF960E6-5818-4EE5-B8A6-D907E60E75A8}"/>
    <cellStyle name="Comma 9 2 2 4 2 2" xfId="3766" xr:uid="{845C6D47-E3B9-41F0-92AD-66A8E80F3B64}"/>
    <cellStyle name="Comma 9 2 2 4 3" xfId="3224" xr:uid="{7123A956-2C6E-4165-B1A2-BDEDBFD1D8B5}"/>
    <cellStyle name="Comma 9 2 2 5" xfId="2412" xr:uid="{0EF1AFF2-85DF-48DE-B668-6E795464BD86}"/>
    <cellStyle name="Comma 9 2 2 5 2" xfId="3496" xr:uid="{8DF9AC90-2D59-44C6-B7B9-65C5F9B30939}"/>
    <cellStyle name="Comma 9 2 2 6" xfId="2953" xr:uid="{E50B9137-7938-4971-A2D4-221A3A5A41A6}"/>
    <cellStyle name="Comma 9 2 3" xfId="1884" xr:uid="{ACB3ACF0-1070-4B55-8CDB-42DC6A621AE3}"/>
    <cellStyle name="Comma 9 2 3 2" xfId="2268" xr:uid="{C881788C-85BE-4CC7-B024-059ADC7FC0A8}"/>
    <cellStyle name="Comma 9 2 3 2 2" xfId="2817" xr:uid="{BB5FB44C-C2CC-4808-B9FD-A00F5734270B}"/>
    <cellStyle name="Comma 9 2 3 2 2 2" xfId="3901" xr:uid="{E52DE288-3EC8-4177-8FBF-DFBFF9DE4E54}"/>
    <cellStyle name="Comma 9 2 3 2 3" xfId="3359" xr:uid="{1ADCE49A-A199-45B8-AEEC-46A48BE7F822}"/>
    <cellStyle name="Comma 9 2 3 3" xfId="2547" xr:uid="{2D300F38-A807-4CAF-BD8F-94F73238DC05}"/>
    <cellStyle name="Comma 9 2 3 3 2" xfId="3631" xr:uid="{2E220AFD-5408-455D-9861-2F7B6549EF1A}"/>
    <cellStyle name="Comma 9 2 3 4" xfId="3089" xr:uid="{1B2064E7-E68C-493D-9810-68A4C0C6713D}"/>
    <cellStyle name="Comma 9 2 4" xfId="2000" xr:uid="{71D6C520-0BDF-40F8-B01A-1E1F6CEFDA6C}"/>
    <cellStyle name="Comma 9 2 4 2" xfId="2200" xr:uid="{25876969-053A-4995-983F-96F4A00481C9}"/>
    <cellStyle name="Comma 9 2 4 2 2" xfId="2749" xr:uid="{FD7D412C-131B-4470-A6B0-C12E7E5783D2}"/>
    <cellStyle name="Comma 9 2 4 2 2 2" xfId="3833" xr:uid="{5909F348-A440-4C6B-81BB-8358C5523114}"/>
    <cellStyle name="Comma 9 2 4 2 3" xfId="3291" xr:uid="{DBEE6509-EF2E-496C-B50F-5BED81977162}"/>
    <cellStyle name="Comma 9 2 4 3" xfId="2479" xr:uid="{9C3C3D3A-0B6B-4536-A7BF-CCDD3C5A4CF9}"/>
    <cellStyle name="Comma 9 2 4 3 2" xfId="3563" xr:uid="{32CC273D-598B-4F95-888D-3479C32A75F8}"/>
    <cellStyle name="Comma 9 2 4 4" xfId="3020" xr:uid="{6732B528-3C43-4743-99B2-EB7DBBE516C2}"/>
    <cellStyle name="Comma 9 2 5" xfId="2087" xr:uid="{7E3D4B90-B5F5-41DA-807C-F09E08E2490C}"/>
    <cellStyle name="Comma 9 2 5 2" xfId="2637" xr:uid="{3DA3016F-EDA0-423D-A40A-A00C448D3D0E}"/>
    <cellStyle name="Comma 9 2 5 2 2" xfId="3721" xr:uid="{9D00EECB-173F-44E9-9CF5-4E40541281EC}"/>
    <cellStyle name="Comma 9 2 5 3" xfId="3179" xr:uid="{C1CCD322-4144-403A-9969-896D514BD3B8}"/>
    <cellStyle name="Comma 9 2 6" xfId="2367" xr:uid="{2FA6427E-8448-4AF3-9490-DE5CAD0B0748}"/>
    <cellStyle name="Comma 9 2 6 2" xfId="3450" xr:uid="{C25FFD11-CDAF-4BFB-8C68-7A93D54CDB68}"/>
    <cellStyle name="Comma 9 2 7" xfId="2908" xr:uid="{5ED5ED5B-BF1F-4EFA-AB7D-10ABF851622C}"/>
    <cellStyle name="Comma 9 3" xfId="1579" xr:uid="{A5D1F54A-9F6B-42A8-86F9-D9097148B03B}"/>
    <cellStyle name="Comma 9 3 2" xfId="1580" xr:uid="{73F2DB4D-1BE0-4D01-BADA-664E751AEE3D}"/>
    <cellStyle name="Comma 9 3 2 2" xfId="1931" xr:uid="{6BB483D4-F077-485A-8012-268ADAEE6193}"/>
    <cellStyle name="Comma 9 3 2 2 2" xfId="2314" xr:uid="{B35299C5-0CD7-4C31-90EE-0029AC49BFDD}"/>
    <cellStyle name="Comma 9 3 2 2 2 2" xfId="2863" xr:uid="{35A000EC-EE20-4C79-B731-6B73E2994417}"/>
    <cellStyle name="Comma 9 3 2 2 2 2 2" xfId="3947" xr:uid="{F3C703BD-5A05-42AF-83BF-8BC11FCFD03D}"/>
    <cellStyle name="Comma 9 3 2 2 2 3" xfId="3405" xr:uid="{70EDD4D8-B93F-4CBF-9AD0-EC75C1051E70}"/>
    <cellStyle name="Comma 9 3 2 2 3" xfId="2593" xr:uid="{241CF3FC-BD9E-49C4-8B96-3478B327EEA1}"/>
    <cellStyle name="Comma 9 3 2 2 3 2" xfId="3677" xr:uid="{98E3B760-C98E-4A48-902E-89223750EAB3}"/>
    <cellStyle name="Comma 9 3 2 2 4" xfId="3135" xr:uid="{0E34F4A1-72C9-454D-83C2-1C13C5C23091}"/>
    <cellStyle name="Comma 9 3 2 3" xfId="2003" xr:uid="{70F79F41-7D7A-490E-9F21-2DC06250E555}"/>
    <cellStyle name="Comma 9 3 2 3 2" xfId="2203" xr:uid="{D3A30C14-60C8-4C09-9193-2F5DD3BD2DCF}"/>
    <cellStyle name="Comma 9 3 2 3 2 2" xfId="2752" xr:uid="{4F1D617B-0657-472A-929B-4FEC46439128}"/>
    <cellStyle name="Comma 9 3 2 3 2 2 2" xfId="3836" xr:uid="{ECBCF2EC-48D2-4DC8-931E-E12016E8FD00}"/>
    <cellStyle name="Comma 9 3 2 3 2 3" xfId="3294" xr:uid="{E4D13C8C-49DF-4C40-BFA9-17BC4AE15DC3}"/>
    <cellStyle name="Comma 9 3 2 3 3" xfId="2482" xr:uid="{2ECC21DA-2799-4148-AD90-5097C61A4575}"/>
    <cellStyle name="Comma 9 3 2 3 3 2" xfId="3566" xr:uid="{802CF146-C59C-4573-8D1A-47D1FB5DC8C8}"/>
    <cellStyle name="Comma 9 3 2 3 4" xfId="3023" xr:uid="{9B4D3A18-FB6C-44D7-8E7E-73C4D6F67B31}"/>
    <cellStyle name="Comma 9 3 2 4" xfId="2133" xr:uid="{6F259BD8-D69D-40A4-96FA-50686F6FBE0E}"/>
    <cellStyle name="Comma 9 3 2 4 2" xfId="2683" xr:uid="{9F2BF685-CD77-441A-8CF4-BD796D85721E}"/>
    <cellStyle name="Comma 9 3 2 4 2 2" xfId="3767" xr:uid="{C0CE5084-3E56-4218-AC6C-D2C1F2BED3E9}"/>
    <cellStyle name="Comma 9 3 2 4 3" xfId="3225" xr:uid="{18D25A83-7022-471E-BFC6-DBFA645784D1}"/>
    <cellStyle name="Comma 9 3 2 5" xfId="2413" xr:uid="{8029C63B-1DDD-4587-A22B-07621EDBC02F}"/>
    <cellStyle name="Comma 9 3 2 5 2" xfId="3497" xr:uid="{2FFE174B-557B-47E7-A436-48AFD3D1D9BA}"/>
    <cellStyle name="Comma 9 3 2 6" xfId="2954" xr:uid="{6BCA9E50-B6EC-4F73-B058-9AF69F82BCC5}"/>
    <cellStyle name="Comma 9 3 3" xfId="1885" xr:uid="{C1AA7B4A-6F74-4DB5-951C-A18747739E9D}"/>
    <cellStyle name="Comma 9 3 3 2" xfId="2269" xr:uid="{117C2F3D-5E9E-42A0-B415-4DA6BD97D8A7}"/>
    <cellStyle name="Comma 9 3 3 2 2" xfId="2818" xr:uid="{4A0253C8-8A0C-4F6C-84CC-A04FECC5A34B}"/>
    <cellStyle name="Comma 9 3 3 2 2 2" xfId="3902" xr:uid="{393ED649-54BB-4E8E-90C1-4A1E4A28AB8E}"/>
    <cellStyle name="Comma 9 3 3 2 3" xfId="3360" xr:uid="{77A43F89-B72C-4A7A-8472-84E9CA162ED9}"/>
    <cellStyle name="Comma 9 3 3 3" xfId="2548" xr:uid="{2EE4EDC2-288E-496A-9380-3AC4881AA144}"/>
    <cellStyle name="Comma 9 3 3 3 2" xfId="3632" xr:uid="{03E4ADD0-4C13-45A8-B9E7-85768B0F67C9}"/>
    <cellStyle name="Comma 9 3 3 4" xfId="3090" xr:uid="{33C48562-174F-4539-8126-F2CD662AF148}"/>
    <cellStyle name="Comma 9 3 4" xfId="2002" xr:uid="{77029EC8-3D1A-41C6-8257-2E30ABDD3898}"/>
    <cellStyle name="Comma 9 3 4 2" xfId="2202" xr:uid="{7DA3A4AE-A10E-4356-BC86-9ACE97975CCC}"/>
    <cellStyle name="Comma 9 3 4 2 2" xfId="2751" xr:uid="{53B2BD0D-AEB7-4842-B5C6-C4D7C48F5A99}"/>
    <cellStyle name="Comma 9 3 4 2 2 2" xfId="3835" xr:uid="{C2D273D1-9BE2-4BFE-A74A-A88EC5CA35D0}"/>
    <cellStyle name="Comma 9 3 4 2 3" xfId="3293" xr:uid="{775BB672-6846-41DF-A0A0-6DA6B493955D}"/>
    <cellStyle name="Comma 9 3 4 3" xfId="2481" xr:uid="{1FABBA81-D68F-404D-A800-F5D0F687781F}"/>
    <cellStyle name="Comma 9 3 4 3 2" xfId="3565" xr:uid="{465B8C75-3605-4BB2-A48C-5B2BF6EEF9D9}"/>
    <cellStyle name="Comma 9 3 4 4" xfId="3022" xr:uid="{988267EA-A7DB-41C7-9CBB-5F2B2223050A}"/>
    <cellStyle name="Comma 9 3 5" xfId="2088" xr:uid="{908F12A5-447D-4ED7-B5B1-D9EEF7BF5A0B}"/>
    <cellStyle name="Comma 9 3 5 2" xfId="2638" xr:uid="{87AC5E0C-B52F-42C3-8AD0-57EADC4B72B1}"/>
    <cellStyle name="Comma 9 3 5 2 2" xfId="3722" xr:uid="{4ACBE2D8-4C7F-43DE-A941-5E9109E388C6}"/>
    <cellStyle name="Comma 9 3 5 3" xfId="3180" xr:uid="{3D02DDF2-C4FA-463A-8118-5B7699CD503D}"/>
    <cellStyle name="Comma 9 3 6" xfId="2368" xr:uid="{04D7E5F0-A16F-4CA3-85B5-00122194C342}"/>
    <cellStyle name="Comma 9 3 6 2" xfId="3451" xr:uid="{BF267AB4-A759-492E-9921-723486AE0CA2}"/>
    <cellStyle name="Comma 9 3 7" xfId="2909" xr:uid="{59753EA5-6488-4347-B76B-69F1012034F0}"/>
    <cellStyle name="Comma 9 4" xfId="1581" xr:uid="{77BEA265-BF57-4D20-8323-774BA11B13BF}"/>
    <cellStyle name="Comma 9 4 2" xfId="1582" xr:uid="{D0F057F0-7890-49EF-B4D5-A96C4ED7B272}"/>
    <cellStyle name="Comma 9 4 2 2" xfId="1932" xr:uid="{F981C189-77E2-45BE-8AD4-F3EA480767D6}"/>
    <cellStyle name="Comma 9 4 2 2 2" xfId="2315" xr:uid="{BE55C097-91E8-4968-83BB-2C600C59ADEB}"/>
    <cellStyle name="Comma 9 4 2 2 2 2" xfId="2864" xr:uid="{5119FE99-619A-45CA-8752-E3D1A60BFE12}"/>
    <cellStyle name="Comma 9 4 2 2 2 2 2" xfId="3948" xr:uid="{A4AD2C8A-B392-4C6D-9FC4-B170CAE52A4F}"/>
    <cellStyle name="Comma 9 4 2 2 2 3" xfId="3406" xr:uid="{4D70ED39-BAF4-49D8-8981-B3308A2C186C}"/>
    <cellStyle name="Comma 9 4 2 2 3" xfId="2594" xr:uid="{B6E1F9BB-16B3-4594-A411-190ADD7F1D64}"/>
    <cellStyle name="Comma 9 4 2 2 3 2" xfId="3678" xr:uid="{E80CFD57-6F3A-4F42-BA4F-EB459C798898}"/>
    <cellStyle name="Comma 9 4 2 2 4" xfId="3136" xr:uid="{8AB0AFC5-F279-40B9-B9E2-4D4B6F5E2C73}"/>
    <cellStyle name="Comma 9 4 2 3" xfId="2005" xr:uid="{235077A8-3F26-4A6F-8198-F293F7F40CA1}"/>
    <cellStyle name="Comma 9 4 2 3 2" xfId="2205" xr:uid="{2DC80072-AA11-4BB1-94BC-E85B179C1C30}"/>
    <cellStyle name="Comma 9 4 2 3 2 2" xfId="2754" xr:uid="{474E71E2-7450-4A7C-88C6-355B6AB30631}"/>
    <cellStyle name="Comma 9 4 2 3 2 2 2" xfId="3838" xr:uid="{723BD387-23AD-4B8C-B2C6-C55093700FCA}"/>
    <cellStyle name="Comma 9 4 2 3 2 3" xfId="3296" xr:uid="{E6D2815A-94B1-405D-8DD8-5484DEDBDEC8}"/>
    <cellStyle name="Comma 9 4 2 3 3" xfId="2484" xr:uid="{B1968060-A5ED-4812-A1BC-8FB3E6164B67}"/>
    <cellStyle name="Comma 9 4 2 3 3 2" xfId="3568" xr:uid="{4FC541A0-0F70-4A63-87C1-A381E6B6CD99}"/>
    <cellStyle name="Comma 9 4 2 3 4" xfId="3025" xr:uid="{B72C80AD-562E-4DDF-A1BA-DD88F2A07EFB}"/>
    <cellStyle name="Comma 9 4 2 4" xfId="2134" xr:uid="{478A9DC1-A42A-4259-8617-96FACA823339}"/>
    <cellStyle name="Comma 9 4 2 4 2" xfId="2684" xr:uid="{10B37839-6CD6-4167-B96A-2C9FC824B457}"/>
    <cellStyle name="Comma 9 4 2 4 2 2" xfId="3768" xr:uid="{B5548F4A-805A-4139-A85E-2FA1C7EEAEFA}"/>
    <cellStyle name="Comma 9 4 2 4 3" xfId="3226" xr:uid="{63E53822-2D4B-4092-9AFA-7CE03A115743}"/>
    <cellStyle name="Comma 9 4 2 5" xfId="2414" xr:uid="{7C982C62-42DE-43BE-96B9-4560FBA03EBD}"/>
    <cellStyle name="Comma 9 4 2 5 2" xfId="3498" xr:uid="{2FF85968-A9B4-47A2-886B-A8FB56A48BDB}"/>
    <cellStyle name="Comma 9 4 2 6" xfId="2955" xr:uid="{29B6333A-7CF9-4E43-BD15-2DF15A375F42}"/>
    <cellStyle name="Comma 9 4 3" xfId="1886" xr:uid="{0E5E2E95-723E-4758-B180-0440830F70F1}"/>
    <cellStyle name="Comma 9 4 3 2" xfId="2270" xr:uid="{AD8F60B0-79AA-4C9F-9B1E-B80AABAC93AF}"/>
    <cellStyle name="Comma 9 4 3 2 2" xfId="2819" xr:uid="{368AD24E-1B4F-4EA9-88EF-10FF23974496}"/>
    <cellStyle name="Comma 9 4 3 2 2 2" xfId="3903" xr:uid="{E7B8B988-D23E-476C-AFC1-8EDB68CD3519}"/>
    <cellStyle name="Comma 9 4 3 2 3" xfId="3361" xr:uid="{932F2A0C-35D2-44A2-9032-420C9715D59C}"/>
    <cellStyle name="Comma 9 4 3 3" xfId="2549" xr:uid="{482C904D-900C-4275-8CC6-A3EB894E5CA7}"/>
    <cellStyle name="Comma 9 4 3 3 2" xfId="3633" xr:uid="{53D43BD1-6B32-4D27-94B4-CDC5F91D47AA}"/>
    <cellStyle name="Comma 9 4 3 4" xfId="3091" xr:uid="{F1ED0337-950F-4837-8042-4AAC7B04D913}"/>
    <cellStyle name="Comma 9 4 4" xfId="2004" xr:uid="{DABACB7A-1F1C-44E4-AADC-D02E9B08A998}"/>
    <cellStyle name="Comma 9 4 4 2" xfId="2204" xr:uid="{825870F9-C48E-47E0-814E-5EE6FB44E1C8}"/>
    <cellStyle name="Comma 9 4 4 2 2" xfId="2753" xr:uid="{ACCF1A21-2532-437E-A324-D84AAB438E7C}"/>
    <cellStyle name="Comma 9 4 4 2 2 2" xfId="3837" xr:uid="{55A94B82-52ED-46D1-A66B-E67C5B69A4A5}"/>
    <cellStyle name="Comma 9 4 4 2 3" xfId="3295" xr:uid="{2BC2E3AA-78B1-4F47-B159-2984B271AAC0}"/>
    <cellStyle name="Comma 9 4 4 3" xfId="2483" xr:uid="{172C1A1D-A6D2-4F3A-AC04-5FCA9D606C4B}"/>
    <cellStyle name="Comma 9 4 4 3 2" xfId="3567" xr:uid="{AFB6D602-3061-43C4-A8E8-190E5E730B71}"/>
    <cellStyle name="Comma 9 4 4 4" xfId="3024" xr:uid="{8AA9F37B-60A4-49FB-B5B2-C7C5F4931278}"/>
    <cellStyle name="Comma 9 4 5" xfId="2089" xr:uid="{E8CB682A-A13D-4164-9B4A-19120FEBCDFF}"/>
    <cellStyle name="Comma 9 4 5 2" xfId="2639" xr:uid="{74BEFA4B-3CD6-4EA9-858E-B2D67FAC205E}"/>
    <cellStyle name="Comma 9 4 5 2 2" xfId="3723" xr:uid="{08FA89C0-4321-4A9A-BE8E-817E553878F1}"/>
    <cellStyle name="Comma 9 4 5 3" xfId="3181" xr:uid="{F8FE9690-EA2F-4B36-B308-D3590B6B16DF}"/>
    <cellStyle name="Comma 9 4 6" xfId="2369" xr:uid="{BF81C41D-D6BD-4A50-AAF6-1A4A90A3D2F4}"/>
    <cellStyle name="Comma 9 4 6 2" xfId="3452" xr:uid="{64F76B56-C3D4-4E97-AF01-60A4C6E1F2E6}"/>
    <cellStyle name="Comma 9 4 7" xfId="2910" xr:uid="{5ABDAB1F-BDFD-4083-BF99-3CD804707F85}"/>
    <cellStyle name="Comma 9 5" xfId="1583" xr:uid="{4D6B8D46-15D8-4FB2-901B-5F126BA47087}"/>
    <cellStyle name="Comma 9 5 2" xfId="1929" xr:uid="{7B6C3350-4F41-4B0C-AF0D-8A8494A8196A}"/>
    <cellStyle name="Comma 9 5 2 2" xfId="2312" xr:uid="{EE03AEFE-3892-4960-A558-23A03F463B5F}"/>
    <cellStyle name="Comma 9 5 2 2 2" xfId="2861" xr:uid="{525003A3-0E80-423D-BA35-FE4D40A091D1}"/>
    <cellStyle name="Comma 9 5 2 2 2 2" xfId="3945" xr:uid="{EE247706-9E09-4D7D-8CEC-1BD7C7F4B1B0}"/>
    <cellStyle name="Comma 9 5 2 2 3" xfId="3403" xr:uid="{1B93B90A-98FE-4C0C-B816-3491E18A426A}"/>
    <cellStyle name="Comma 9 5 2 3" xfId="2591" xr:uid="{09C71366-D904-490A-89DC-5514E2A774E2}"/>
    <cellStyle name="Comma 9 5 2 3 2" xfId="3675" xr:uid="{FE9F803F-183D-42E4-AD73-E782691D1CBF}"/>
    <cellStyle name="Comma 9 5 2 4" xfId="3133" xr:uid="{9B968CBB-FFFF-47E9-B77F-A0824D8F1DCE}"/>
    <cellStyle name="Comma 9 5 3" xfId="2006" xr:uid="{A345E0EB-5480-42C2-A87E-8E12665ED6DB}"/>
    <cellStyle name="Comma 9 5 3 2" xfId="2206" xr:uid="{FDADCAA7-CA23-4107-939D-612628EA6A89}"/>
    <cellStyle name="Comma 9 5 3 2 2" xfId="2755" xr:uid="{BFD4ACC8-A3BE-438B-BBFB-524BBDC1B5B4}"/>
    <cellStyle name="Comma 9 5 3 2 2 2" xfId="3839" xr:uid="{5B931161-F39C-4541-BD00-2AE47A8DC053}"/>
    <cellStyle name="Comma 9 5 3 2 3" xfId="3297" xr:uid="{8396B683-3A8B-4200-9B83-B187F1E2CCFB}"/>
    <cellStyle name="Comma 9 5 3 3" xfId="2485" xr:uid="{241B51DB-BECA-4B1E-990F-A0740CAAF9D4}"/>
    <cellStyle name="Comma 9 5 3 3 2" xfId="3569" xr:uid="{699D67C1-34E0-430E-8244-CB63FEF0BCDC}"/>
    <cellStyle name="Comma 9 5 3 4" xfId="3026" xr:uid="{1AD1654E-C547-4A05-922A-524D66201498}"/>
    <cellStyle name="Comma 9 5 4" xfId="2131" xr:uid="{4331D343-5B2E-4212-8EA6-E833E31A244F}"/>
    <cellStyle name="Comma 9 5 4 2" xfId="2681" xr:uid="{2E3145A2-9BAA-4520-A830-42987938528C}"/>
    <cellStyle name="Comma 9 5 4 2 2" xfId="3765" xr:uid="{D51B7F82-B32A-4621-BA13-933DB6270748}"/>
    <cellStyle name="Comma 9 5 4 3" xfId="3223" xr:uid="{4907A49E-1364-4DC1-803E-4D359FD6EBA1}"/>
    <cellStyle name="Comma 9 5 5" xfId="2411" xr:uid="{D1C3E98E-35FA-4BCC-868F-98A105770097}"/>
    <cellStyle name="Comma 9 5 5 2" xfId="3495" xr:uid="{223D4D15-CE49-460D-B8AB-ECED9364FC88}"/>
    <cellStyle name="Comma 9 5 6" xfId="2952" xr:uid="{3241B8CC-14C5-4604-BAD0-F7C8D6A51ED7}"/>
    <cellStyle name="Comma 9 6" xfId="1883" xr:uid="{F24595E0-5904-43E1-B6FE-5497828298BB}"/>
    <cellStyle name="Comma 9 6 2" xfId="2267" xr:uid="{5EA1C657-0BDD-439D-98F9-7FBCEE1B5C27}"/>
    <cellStyle name="Comma 9 6 2 2" xfId="2816" xr:uid="{FABCAA20-56BB-416E-BF57-A5236F5AE32A}"/>
    <cellStyle name="Comma 9 6 2 2 2" xfId="3900" xr:uid="{8D56C2F2-0667-4D62-A098-812D6A4B3F51}"/>
    <cellStyle name="Comma 9 6 2 3" xfId="3358" xr:uid="{44B96A49-D923-44F7-A2AE-ACDD961EF605}"/>
    <cellStyle name="Comma 9 6 3" xfId="2546" xr:uid="{71A0E719-FBF4-4E54-BFF5-FA1F5A4C073E}"/>
    <cellStyle name="Comma 9 6 3 2" xfId="3630" xr:uid="{0C099204-358D-4A64-875A-DBC1DD3DECE2}"/>
    <cellStyle name="Comma 9 6 4" xfId="3088" xr:uid="{1D591B28-8C2C-488F-8FF6-667853873272}"/>
    <cellStyle name="Comma 9 7" xfId="1999" xr:uid="{8E58617F-1CB0-41AE-96BF-DD61E4C789ED}"/>
    <cellStyle name="Comma 9 7 2" xfId="2199" xr:uid="{3F0591F6-341C-46D2-9207-EE9B467B3794}"/>
    <cellStyle name="Comma 9 7 2 2" xfId="2748" xr:uid="{2675A263-C1CE-40C6-B9A2-8FBC24530A3A}"/>
    <cellStyle name="Comma 9 7 2 2 2" xfId="3832" xr:uid="{68FB049D-4390-4486-99C1-41466BD5667F}"/>
    <cellStyle name="Comma 9 7 2 3" xfId="3290" xr:uid="{CB641B05-DAC2-42F9-88E1-4DBE1FA42AFA}"/>
    <cellStyle name="Comma 9 7 3" xfId="2478" xr:uid="{A4F7E612-600A-4564-93F2-BA5DDC25AC1C}"/>
    <cellStyle name="Comma 9 7 3 2" xfId="3562" xr:uid="{637774CF-C292-4226-A93F-AFB59E4FC0B7}"/>
    <cellStyle name="Comma 9 7 4" xfId="3019" xr:uid="{CC3052DC-7F20-45F4-B1C8-EAB75AACDB1D}"/>
    <cellStyle name="Comma 9 8" xfId="2086" xr:uid="{4C60F6B8-AD22-413F-AE03-A54F8AC34102}"/>
    <cellStyle name="Comma 9 8 2" xfId="2636" xr:uid="{BACF4B14-69F0-411B-BDDA-65D35CDF09D1}"/>
    <cellStyle name="Comma 9 8 2 2" xfId="3720" xr:uid="{C670A4CE-114D-4D0D-A8F1-AAA306775F3A}"/>
    <cellStyle name="Comma 9 8 3" xfId="3178" xr:uid="{DD588577-0C47-458E-93EE-B50C440B2CB7}"/>
    <cellStyle name="Comma 9 9" xfId="2366" xr:uid="{85398081-B9B5-488F-BF37-5F10683B119F}"/>
    <cellStyle name="Comma 9 9 2" xfId="3449" xr:uid="{98B02EA6-60A2-42E9-883D-9CF85B613E9C}"/>
    <cellStyle name="Commenta" xfId="649" xr:uid="{B3C4DA09-7DDC-4C55-A277-EE33DD5ECB8D}"/>
    <cellStyle name="Commentaire" xfId="1584" xr:uid="{8E623BDF-5505-4902-89C8-71D25127CF3C}"/>
    <cellStyle name="ComRechts" xfId="650" xr:uid="{B846CD10-1489-4DBB-81D0-D84F617DAE55}"/>
    <cellStyle name="Currency (0dp)" xfId="7" xr:uid="{00000000-0005-0000-0000-000006000000}"/>
    <cellStyle name="Currency (2dp)" xfId="8" xr:uid="{00000000-0005-0000-0000-000007000000}"/>
    <cellStyle name="Currency 2" xfId="1058" xr:uid="{11361728-3C40-4C71-8854-C93D6CFB0CE9}"/>
    <cellStyle name="Currency 2 2" xfId="1585" xr:uid="{FA9A2E7D-5E74-44C1-A311-3101B1AB0967}"/>
    <cellStyle name="Currency 2 2 2" xfId="1586" xr:uid="{B5E02327-2A63-42FF-80EC-04752D583549}"/>
    <cellStyle name="Currency 2 2 3" xfId="1587" xr:uid="{9CEF06A7-27E7-4794-8EFC-7BDA02CF4AD4}"/>
    <cellStyle name="Currency 2 3" xfId="1588" xr:uid="{C9E1B57A-D5AB-46A8-8570-CC370E396912}"/>
    <cellStyle name="Currency 2 4" xfId="1589" xr:uid="{BCC0036F-A82D-4437-AEBE-A12089A3C57A}"/>
    <cellStyle name="Currency 3" xfId="1059" xr:uid="{D8170FB4-C694-48F4-8F86-3513BD1B1415}"/>
    <cellStyle name="Currency 3 2" xfId="1590" xr:uid="{3A74012F-9BAA-410D-9C7C-B263F87FECB1}"/>
    <cellStyle name="Currency 3 3" xfId="1591" xr:uid="{2FF6BC54-91B6-467D-A9F3-1487F1B309E9}"/>
    <cellStyle name="Currency 4" xfId="1060" xr:uid="{D24929FB-5498-4CF6-A593-938111652424}"/>
    <cellStyle name="Currency 4 2" xfId="1592" xr:uid="{264C65A4-93C0-4F41-9C93-BE51F3170E0E}"/>
    <cellStyle name="Currency 5" xfId="1061" xr:uid="{44076C10-CD1F-46C8-A289-0B80380BF2C9}"/>
    <cellStyle name="Currency 5 2" xfId="1593" xr:uid="{FA44FE20-D39A-4804-8892-7B60CE9630EC}"/>
    <cellStyle name="Currency 6" xfId="1062" xr:uid="{53397AB2-46FD-47A6-9290-96FF6565BF53}"/>
    <cellStyle name="Currency 7" xfId="1063" xr:uid="{0E7ECAB3-1640-45B9-924E-2270B426AD51}"/>
    <cellStyle name="Currency Dollar" xfId="9" xr:uid="{00000000-0005-0000-0000-000008000000}"/>
    <cellStyle name="Currency Dollar (2dp)" xfId="10" xr:uid="{00000000-0005-0000-0000-000009000000}"/>
    <cellStyle name="Currency EUR" xfId="11" xr:uid="{00000000-0005-0000-0000-00000A000000}"/>
    <cellStyle name="Currency EUR (2dp)" xfId="12" xr:uid="{00000000-0005-0000-0000-00000B000000}"/>
    <cellStyle name="Currency Euro" xfId="13" xr:uid="{00000000-0005-0000-0000-00000C000000}"/>
    <cellStyle name="Currency Euro (2dp)" xfId="14" xr:uid="{00000000-0005-0000-0000-00000D000000}"/>
    <cellStyle name="Currency GBP" xfId="15" xr:uid="{00000000-0005-0000-0000-00000E000000}"/>
    <cellStyle name="Currency GBP (2dp)" xfId="16" xr:uid="{00000000-0005-0000-0000-00000F000000}"/>
    <cellStyle name="Currency Pound" xfId="17" xr:uid="{00000000-0005-0000-0000-000010000000}"/>
    <cellStyle name="Currency Pound (2dp)" xfId="18" xr:uid="{00000000-0005-0000-0000-000011000000}"/>
    <cellStyle name="Currency USD" xfId="19" xr:uid="{00000000-0005-0000-0000-000012000000}"/>
    <cellStyle name="Currency USD (2dp)" xfId="20" xr:uid="{00000000-0005-0000-0000-000013000000}"/>
    <cellStyle name="Dat[]" xfId="652" xr:uid="{FD8BBB8D-FC58-4875-BA8F-C233543CF94D}"/>
    <cellStyle name="Date" xfId="21" xr:uid="{00000000-0005-0000-0000-000014000000}"/>
    <cellStyle name="Date (Month)" xfId="22" xr:uid="{00000000-0005-0000-0000-000015000000}"/>
    <cellStyle name="Date (Year)" xfId="23" xr:uid="{00000000-0005-0000-0000-000016000000}"/>
    <cellStyle name="Date_Coverage data" xfId="653" xr:uid="{8735DAA8-A481-4120-B16B-6A95D910C300}"/>
    <cellStyle name="Datum" xfId="1594" xr:uid="{983170DC-CABB-4B19-9BF5-FCD961B4A4B0}"/>
    <cellStyle name="Datum mit Wochentag" xfId="1595" xr:uid="{D4A8C167-A0D8-4BA4-A1EE-D45796E1C87D}"/>
    <cellStyle name="Diseño" xfId="1596" xr:uid="{4560B7EC-2E31-4C25-BB76-5C1FAA53CAF8}"/>
    <cellStyle name="Encabezado 1" xfId="63" builtinId="16" customBuiltin="1"/>
    <cellStyle name="Encabezado 4" xfId="64" builtinId="19" customBuiltin="1"/>
    <cellStyle name="Énfasis1 2" xfId="452" xr:uid="{9F8F8E69-5303-4734-8CF0-8AD19F9C1E65}"/>
    <cellStyle name="Énfasis2 2" xfId="473" xr:uid="{195C006A-A61D-40AF-8978-D76CF38B497D}"/>
    <cellStyle name="Énfasis3 2" xfId="494" xr:uid="{9BD4F4D1-915F-467F-92A2-C25FAE35842B}"/>
    <cellStyle name="Énfasis4 2" xfId="515" xr:uid="{91B35EFC-F681-4427-95C1-BF7974A6919A}"/>
    <cellStyle name="Énfasis5 2" xfId="536" xr:uid="{C1E17B47-A234-4B97-9800-A82111DEFA91}"/>
    <cellStyle name="Énfasis6 2" xfId="557" xr:uid="{1CB7FDAD-90D9-4D81-B55F-AE178C633692}"/>
    <cellStyle name="Entrada" xfId="67" builtinId="20" customBuiltin="1"/>
    <cellStyle name="Entrée" xfId="1597" xr:uid="{09280C36-2E84-48D2-B171-0F562A36CBB2}"/>
    <cellStyle name="Euro" xfId="1598" xr:uid="{136FA59B-5636-40C0-B297-7E24DF5680F3}"/>
    <cellStyle name="Euro 2" xfId="1599" xr:uid="{578672A5-5B7A-4DE9-B10F-3554EC7D926A}"/>
    <cellStyle name="Euro 3" xfId="1600" xr:uid="{C67553D3-7629-4798-8ED0-180C12F51F59}"/>
    <cellStyle name="Euro 4" xfId="1601" xr:uid="{AA67A318-4F48-4BC6-ABF6-CD300AE25519}"/>
    <cellStyle name="Explanatory Text 10" xfId="654" xr:uid="{5058B2F6-B30A-4EAD-9EDF-D3979257CC2B}"/>
    <cellStyle name="Explanatory Text 11" xfId="655" xr:uid="{1FA247C6-3E63-4AC4-8700-82047648B96D}"/>
    <cellStyle name="Explanatory Text 12" xfId="656" xr:uid="{4CC26C83-43B3-400F-8508-6F0604DB4D0D}"/>
    <cellStyle name="Explanatory Text 13" xfId="657" xr:uid="{5C0EFBEF-85FD-4E9D-92A9-87C38B7C0C89}"/>
    <cellStyle name="Explanatory Text 14" xfId="658" xr:uid="{F0580376-9E46-4623-8D78-955F3B85D020}"/>
    <cellStyle name="Explanatory Text 15" xfId="659" xr:uid="{AB2BE6DD-421D-44FE-B8A7-FF6FE0FC6186}"/>
    <cellStyle name="Explanatory Text 16" xfId="660" xr:uid="{E258B97D-321C-4122-95AA-A806B9F1B62C}"/>
    <cellStyle name="Explanatory Text 17" xfId="661" xr:uid="{48A441FF-340F-48C7-968D-FE2E8AE3DAD5}"/>
    <cellStyle name="Explanatory Text 18" xfId="662" xr:uid="{A24A0ACD-0A37-4744-971E-485C584A3A60}"/>
    <cellStyle name="Explanatory Text 19" xfId="663" xr:uid="{528A7CF1-DDF2-421C-A69F-348DC5E5A2A9}"/>
    <cellStyle name="Explanatory Text 2" xfId="664" xr:uid="{98E8A671-C9AF-40E1-924D-797E2A96EF11}"/>
    <cellStyle name="Explanatory Text 20" xfId="665" xr:uid="{CBDD46D4-5BF0-4003-84DA-2E26906BE6B2}"/>
    <cellStyle name="Explanatory Text 21" xfId="666" xr:uid="{3F7FAC89-BFFD-4494-A239-31817E792908}"/>
    <cellStyle name="Explanatory Text 22" xfId="1064" xr:uid="{F9E2858A-DDA7-421B-A495-FC08315C9148}"/>
    <cellStyle name="Explanatory Text 3" xfId="667" xr:uid="{3CCF4D64-E9A6-4C23-8F8D-2C6596764A32}"/>
    <cellStyle name="Explanatory Text 4" xfId="668" xr:uid="{232E498E-F2E8-46AC-8F52-F50998A7CF25}"/>
    <cellStyle name="Explanatory Text 5" xfId="669" xr:uid="{9694420C-C349-4948-B35D-660CB6D9EEB6}"/>
    <cellStyle name="Explanatory Text 6" xfId="670" xr:uid="{74AABCBE-DA1E-4A77-A3D7-C7CC97855687}"/>
    <cellStyle name="Explanatory Text 7" xfId="671" xr:uid="{3C3D2D10-0E09-4C0A-A7A1-57560475F9A0}"/>
    <cellStyle name="Explanatory Text 8" xfId="672" xr:uid="{4B0A1277-ED88-4A2A-B5CE-BC86297AC55B}"/>
    <cellStyle name="Explanatory Text 9" xfId="673" xr:uid="{AE32063C-684E-4388-8468-D7E1D3FFA90F}"/>
    <cellStyle name="Finan?ní0" xfId="1602" xr:uid="{5E91DAE4-05E9-43E9-B1C2-6388F3AB05AA}"/>
    <cellStyle name="Finan?ní0 1" xfId="1603" xr:uid="{87DABF43-C6FA-479D-B68D-8C7C4BC79237}"/>
    <cellStyle name="Finan?ní0_WEMobileAggregation3Q2008(calculations)" xfId="1604" xr:uid="{FD84B91E-791A-4278-B19D-C25FAFC4EDA9}"/>
    <cellStyle name="Finanční0" xfId="1605" xr:uid="{43A31E58-AFBF-469D-BD97-34C0708746C2}"/>
    <cellStyle name="Finanční0 2" xfId="1606" xr:uid="{BE739725-70FC-459A-BCB8-4F315166F353}"/>
    <cellStyle name="Finanční0 3" xfId="1607" xr:uid="{65BE659B-31EE-4C5E-A430-A17623E6D29C}"/>
    <cellStyle name="Finanční0 4" xfId="1608" xr:uid="{104B3DC8-E9AE-4DF4-8191-8604AE987D7E}"/>
    <cellStyle name="Footnote" xfId="1609" xr:uid="{DF9DE3D8-B7C7-444C-8EF7-3E5B433A5790}"/>
    <cellStyle name="Good 10" xfId="674" xr:uid="{28D8EC1D-2595-4B57-8B4D-414EACE56144}"/>
    <cellStyle name="Good 11" xfId="675" xr:uid="{6615F320-886C-4594-9030-26FFE77FD8B2}"/>
    <cellStyle name="Good 12" xfId="676" xr:uid="{09198FF8-5CA3-48A5-9C4F-7C3BAF837C7B}"/>
    <cellStyle name="Good 13" xfId="677" xr:uid="{BF9A78D6-BA59-4EBF-98EE-8BE5FF3D0A1D}"/>
    <cellStyle name="Good 14" xfId="678" xr:uid="{B126D1E8-158A-4BD1-A2FD-6DEE128140E7}"/>
    <cellStyle name="Good 15" xfId="679" xr:uid="{8B0D4825-E60C-4CDB-B842-8F4F9BA3DDC9}"/>
    <cellStyle name="Good 16" xfId="680" xr:uid="{839F7350-B179-4361-B6A5-E7A78469E5DC}"/>
    <cellStyle name="Good 17" xfId="681" xr:uid="{76EECEAE-FE76-4C50-8157-19C074A55F97}"/>
    <cellStyle name="Good 18" xfId="682" xr:uid="{00C32583-D430-41E7-B4B6-E0E4E15DD759}"/>
    <cellStyle name="Good 19" xfId="683" xr:uid="{B3AC4526-DCD6-4953-9D21-3FE36A50CF7B}"/>
    <cellStyle name="Good 2" xfId="684" xr:uid="{2F76F8AB-002E-4732-841C-B37A88209830}"/>
    <cellStyle name="Good 20" xfId="685" xr:uid="{4F210392-AC47-4377-818A-536404EED4E6}"/>
    <cellStyle name="Good 21" xfId="686" xr:uid="{2C14B6BD-FCC4-4028-A36F-D93807F35478}"/>
    <cellStyle name="Good 22" xfId="1065" xr:uid="{972F4211-48BA-400E-A2D8-CF481D5C0874}"/>
    <cellStyle name="Good 3" xfId="687" xr:uid="{F2E01C95-23B9-4CE3-9B8A-D7166349391B}"/>
    <cellStyle name="Good 4" xfId="688" xr:uid="{EB7FF9F3-E86B-4738-A995-8A57B7E12EA4}"/>
    <cellStyle name="Good 5" xfId="689" xr:uid="{90123DFF-5491-455E-A141-E833DA4EBCBD}"/>
    <cellStyle name="Good 6" xfId="690" xr:uid="{F0B15CFB-5E76-45EC-8147-A8DE99C72759}"/>
    <cellStyle name="Good 7" xfId="691" xr:uid="{1A6D35C7-5BA0-4C05-BB8B-3D9F0E5327DD}"/>
    <cellStyle name="Good 8" xfId="692" xr:uid="{7CB551E6-2BAB-47B4-9048-2A9EBDD66AD5}"/>
    <cellStyle name="Good 9" xfId="693" xr:uid="{B552FDE1-923F-4490-86F6-BEB5DDB9032D}"/>
    <cellStyle name="Grey" xfId="1610" xr:uid="{0AACD50A-CF32-4B4A-98DF-4D4E55F1D6D2}"/>
    <cellStyle name="Grey 2" xfId="1611" xr:uid="{9609AEA1-E955-4A19-A885-2EBC4AEE6AA9}"/>
    <cellStyle name="Grey 3" xfId="1612" xr:uid="{0C626DDD-3352-43D8-B77F-373845B480AC}"/>
    <cellStyle name="Grey 4" xfId="1613" xr:uid="{5F9127D7-3D13-4D57-920A-86F81AF0F8F7}"/>
    <cellStyle name="Grijs" xfId="694" xr:uid="{B607CC75-73F8-4F28-A63D-39E84D120DCE}"/>
    <cellStyle name="H0" xfId="55" xr:uid="{00000000-0005-0000-0000-000017000000}"/>
    <cellStyle name="H0 2" xfId="57" xr:uid="{00000000-0005-0000-0000-000018000000}"/>
    <cellStyle name="H0 2 2" xfId="3978" xr:uid="{4BD1E01F-D0CB-4F93-A5B0-57A00E7181ED}"/>
    <cellStyle name="H1" xfId="56" xr:uid="{00000000-0005-0000-0000-000019000000}"/>
    <cellStyle name="H1 2" xfId="3991" xr:uid="{AA989B7E-6013-4415-B348-E79992B4F7C1}"/>
    <cellStyle name="H2" xfId="24" xr:uid="{00000000-0005-0000-0000-00001A000000}"/>
    <cellStyle name="H3" xfId="25" xr:uid="{00000000-0005-0000-0000-00001B000000}"/>
    <cellStyle name="H3 2" xfId="3967" xr:uid="{0C3DFDC7-6201-4B11-868C-DD97B9E323E6}"/>
    <cellStyle name="H4" xfId="26" xr:uid="{00000000-0005-0000-0000-00001C000000}"/>
    <cellStyle name="Header" xfId="1614" xr:uid="{545FB435-E218-470F-B5CF-3E4260D3F610}"/>
    <cellStyle name="Header1" xfId="1615" xr:uid="{94F24A64-0F96-4055-8FA7-74BB190DCEA9}"/>
    <cellStyle name="Header2" xfId="1616" xr:uid="{248517AE-8426-4747-84D8-E681BC8B5FA4}"/>
    <cellStyle name="Heading" xfId="695" xr:uid="{98FB4937-5AAA-4962-811A-61321E0C4C35}"/>
    <cellStyle name="Heading 1 10" xfId="696" xr:uid="{6B16551D-9056-4E5F-9E8E-557E913A4B1F}"/>
    <cellStyle name="Heading 1 11" xfId="697" xr:uid="{EC00D008-B8A0-40E3-B7A2-E451D233A457}"/>
    <cellStyle name="Heading 1 12" xfId="698" xr:uid="{ACBD63D6-AF5C-448B-9A8C-6F7A7781B787}"/>
    <cellStyle name="Heading 1 13" xfId="699" xr:uid="{DB220733-4E34-4A09-A7AB-CC1C167B62BC}"/>
    <cellStyle name="Heading 1 14" xfId="700" xr:uid="{83650AD0-24B7-4515-B223-59E1F02526BF}"/>
    <cellStyle name="Heading 1 15" xfId="701" xr:uid="{530465C5-2A00-4E7E-A69B-9763983334A9}"/>
    <cellStyle name="Heading 1 16" xfId="702" xr:uid="{7E8C3DA7-BF46-4456-9A13-2FD09901C0B0}"/>
    <cellStyle name="Heading 1 17" xfId="703" xr:uid="{DDD77EE5-2271-4DA6-9B92-BF3378D8AEA6}"/>
    <cellStyle name="Heading 1 18" xfId="704" xr:uid="{2914F594-69CB-4903-A203-6B33382CD188}"/>
    <cellStyle name="Heading 1 19" xfId="705" xr:uid="{660D89A0-EDDF-48F2-B2CC-6C5B7E438ADF}"/>
    <cellStyle name="Heading 1 2" xfId="706" xr:uid="{D2AD2BB1-5EE7-4C95-8CD5-7F7EF5325DF8}"/>
    <cellStyle name="Heading 1 20" xfId="707" xr:uid="{59493F2A-8A1B-4D0A-A061-9DC84EECD8FB}"/>
    <cellStyle name="Heading 1 21" xfId="708" xr:uid="{00038880-006A-4677-90D2-64E4B5A7A204}"/>
    <cellStyle name="Heading 1 22" xfId="1066" xr:uid="{0B540671-06A2-42AE-806F-9919420464CC}"/>
    <cellStyle name="Heading 1 3" xfId="709" xr:uid="{1B0C6559-D87E-403A-99A5-7216DFC35B5A}"/>
    <cellStyle name="Heading 1 4" xfId="710" xr:uid="{4719F228-846B-4811-AB68-AC6D4726FBC0}"/>
    <cellStyle name="Heading 1 5" xfId="711" xr:uid="{BC44C66B-0BF9-4F77-AB7F-D5C4F2682313}"/>
    <cellStyle name="Heading 1 6" xfId="712" xr:uid="{4A67DC52-15B6-4BC2-AB38-24A51A194FC1}"/>
    <cellStyle name="Heading 1 7" xfId="713" xr:uid="{69F1D767-466C-461E-ABD4-2515C5551B7E}"/>
    <cellStyle name="Heading 1 8" xfId="714" xr:uid="{FC7A16AF-B8D6-4077-96A6-74399AA45D6D}"/>
    <cellStyle name="Heading 1 9" xfId="715" xr:uid="{81EEE790-AFC2-4981-9463-08233A074702}"/>
    <cellStyle name="Heading 2 10" xfId="716" xr:uid="{9A8C7A4A-D3E6-4FB3-AEE0-0E3ACA34CB98}"/>
    <cellStyle name="Heading 2 11" xfId="717" xr:uid="{9EB16A6C-1F92-4145-96F1-A67506A1FA22}"/>
    <cellStyle name="Heading 2 12" xfId="718" xr:uid="{A4DEA2E8-2F7A-4FB2-B20D-271585DA663D}"/>
    <cellStyle name="Heading 2 13" xfId="719" xr:uid="{1C4F4D5C-5523-4764-9F75-84716F7ECB87}"/>
    <cellStyle name="Heading 2 14" xfId="720" xr:uid="{8DFFAD52-02D8-4E9D-AD51-C654FE87632E}"/>
    <cellStyle name="Heading 2 15" xfId="721" xr:uid="{A5CDCF90-87DD-4674-BBA4-75BDB250271F}"/>
    <cellStyle name="Heading 2 16" xfId="722" xr:uid="{C002A240-1834-4913-A432-690A5E0FAE61}"/>
    <cellStyle name="Heading 2 17" xfId="723" xr:uid="{9DDDFFE4-502A-417E-BCE5-D6D3559CCA9E}"/>
    <cellStyle name="Heading 2 18" xfId="724" xr:uid="{B456672B-5794-43D7-BCC1-9A2A96115540}"/>
    <cellStyle name="Heading 2 19" xfId="725" xr:uid="{9048D09B-C29B-41F7-9223-575F8367E11C}"/>
    <cellStyle name="Heading 2 2" xfId="726" xr:uid="{D3679CCA-9D13-42EE-9E78-B71522F59590}"/>
    <cellStyle name="Heading 2 20" xfId="727" xr:uid="{DDA4D002-0867-40D0-9860-B1529B41FD78}"/>
    <cellStyle name="Heading 2 21" xfId="728" xr:uid="{AD57D892-636C-4A32-A79E-E8AA76B01592}"/>
    <cellStyle name="Heading 2 22" xfId="1067" xr:uid="{0FEECF4C-2C97-4208-8D76-9F717ECB37E0}"/>
    <cellStyle name="Heading 2 3" xfId="729" xr:uid="{E214F70A-8A36-43D4-B312-B784877BA0F6}"/>
    <cellStyle name="Heading 2 4" xfId="730" xr:uid="{210322EE-FDDF-4F2B-9899-E3B795F0A536}"/>
    <cellStyle name="Heading 2 5" xfId="731" xr:uid="{1178B80E-2C7F-4E3D-882D-BCD70A2B0C0E}"/>
    <cellStyle name="Heading 2 6" xfId="732" xr:uid="{7D4E2C90-0DC5-46ED-A721-83BD6DF2E415}"/>
    <cellStyle name="Heading 2 7" xfId="733" xr:uid="{FAD795E2-5463-4499-8AD7-57B8D53A42DE}"/>
    <cellStyle name="Heading 2 8" xfId="734" xr:uid="{BF427C8E-73CF-4BA7-B66A-09CBA49B454B}"/>
    <cellStyle name="Heading 2 9" xfId="735" xr:uid="{ABC636F2-05DA-47D7-816B-0365BB5AEC5C}"/>
    <cellStyle name="Heading 3 10" xfId="736" xr:uid="{C1A423B7-3D7A-442A-AF26-7D42D24C1458}"/>
    <cellStyle name="Heading 3 11" xfId="737" xr:uid="{25216A60-65BE-46D6-8663-6D93520E67A0}"/>
    <cellStyle name="Heading 3 12" xfId="738" xr:uid="{FB25665E-BE05-4385-933C-7A4A9E833240}"/>
    <cellStyle name="Heading 3 13" xfId="739" xr:uid="{CCD6FF9E-1E03-44D1-A7D8-CF08A14E51CB}"/>
    <cellStyle name="Heading 3 14" xfId="740" xr:uid="{9C73ACD6-620D-465E-98F6-D3E70E06BD69}"/>
    <cellStyle name="Heading 3 15" xfId="741" xr:uid="{3046B198-96DE-4793-A65C-F7C1CB3BED8A}"/>
    <cellStyle name="Heading 3 16" xfId="742" xr:uid="{D901DA0F-AC2D-4ED1-A24B-7350A11D26F9}"/>
    <cellStyle name="Heading 3 17" xfId="743" xr:uid="{96C8A1E6-9FE3-4AAB-9729-6FE272EF358B}"/>
    <cellStyle name="Heading 3 18" xfId="744" xr:uid="{9B3810A0-009E-40E2-B4A3-44B8C0D175CB}"/>
    <cellStyle name="Heading 3 19" xfId="745" xr:uid="{08228190-8600-49FF-A118-6EADA0D4017C}"/>
    <cellStyle name="Heading 3 2" xfId="746" xr:uid="{2B89F351-39BF-42E1-B2B0-15B468A2639D}"/>
    <cellStyle name="Heading 3 20" xfId="747" xr:uid="{6B5DBBEE-BE18-4FE8-9955-95E7F1DCBD0A}"/>
    <cellStyle name="Heading 3 21" xfId="748" xr:uid="{4548E82C-C7A2-4B00-B4B8-6AB8A9F8AA23}"/>
    <cellStyle name="Heading 3 22" xfId="1068" xr:uid="{E0F6CD8F-71BD-45D8-AEBE-3D6C1D0D942F}"/>
    <cellStyle name="Heading 3 3" xfId="749" xr:uid="{D8201EA6-853C-410F-8D83-0279D05C7969}"/>
    <cellStyle name="Heading 3 4" xfId="750" xr:uid="{D374C666-D463-4A1D-B436-81EFAB8B8540}"/>
    <cellStyle name="Heading 3 5" xfId="751" xr:uid="{CEF94ABB-27E9-4C78-A338-1099F078AA3E}"/>
    <cellStyle name="Heading 3 6" xfId="752" xr:uid="{3EBED2BD-2824-4304-8737-A9754641CDF6}"/>
    <cellStyle name="Heading 3 7" xfId="753" xr:uid="{BE6DFDA9-5077-45D1-98C9-24F4BD806F5D}"/>
    <cellStyle name="Heading 3 8" xfId="754" xr:uid="{69746819-917E-413A-A7DC-67B4C89F10B4}"/>
    <cellStyle name="Heading 3 9" xfId="755" xr:uid="{63BCD358-B9BE-46E1-A9A6-29BD6A3F52BC}"/>
    <cellStyle name="Heading 4 10" xfId="756" xr:uid="{03F6CB7C-C212-4183-BA35-3034AECA4745}"/>
    <cellStyle name="Heading 4 11" xfId="757" xr:uid="{12F951F5-C573-40C9-8F09-75826A7A470B}"/>
    <cellStyle name="Heading 4 12" xfId="758" xr:uid="{AEE53645-6D86-46ED-A725-0A974CDBB5A4}"/>
    <cellStyle name="Heading 4 13" xfId="759" xr:uid="{31D45512-6C6F-4B47-A955-97D628558D70}"/>
    <cellStyle name="Heading 4 14" xfId="760" xr:uid="{D137F5D7-1B2F-4DFF-939F-DFA3C0BD2C5E}"/>
    <cellStyle name="Heading 4 15" xfId="761" xr:uid="{DC033027-9D8F-47B1-9B8F-D1B456A84AD4}"/>
    <cellStyle name="Heading 4 16" xfId="762" xr:uid="{7926F341-C3C2-4BD4-B94E-CE27D31BE64D}"/>
    <cellStyle name="Heading 4 17" xfId="763" xr:uid="{7D52180F-5689-4A4A-968E-7A478E793D8A}"/>
    <cellStyle name="Heading 4 18" xfId="764" xr:uid="{88B365CA-3A76-4C15-A319-0783B5141052}"/>
    <cellStyle name="Heading 4 19" xfId="765" xr:uid="{DC519D5F-9A68-47F8-BF27-F53C700F6724}"/>
    <cellStyle name="Heading 4 2" xfId="766" xr:uid="{4818B9EC-F12C-4195-A098-76CF78E86291}"/>
    <cellStyle name="Heading 4 20" xfId="767" xr:uid="{6BA297AF-5824-4A63-AABC-216EB6A21207}"/>
    <cellStyle name="Heading 4 21" xfId="768" xr:uid="{C561613D-180E-4720-AE82-12F13E09D49C}"/>
    <cellStyle name="Heading 4 22" xfId="1069" xr:uid="{967B9A51-94AA-4EAD-AF59-1D66720400B8}"/>
    <cellStyle name="Heading 4 3" xfId="769" xr:uid="{DCD8C63F-C129-4E88-B556-ADE0B103F4B5}"/>
    <cellStyle name="Heading 4 4" xfId="770" xr:uid="{BE109486-9AD9-449A-BFA5-770390BD9480}"/>
    <cellStyle name="Heading 4 5" xfId="771" xr:uid="{911EA4FB-50BC-4AF4-A98A-41EC33199790}"/>
    <cellStyle name="Heading 4 6" xfId="772" xr:uid="{B13F25B6-1BA8-4283-BFB1-A6186A8DE9F5}"/>
    <cellStyle name="Heading 4 7" xfId="773" xr:uid="{859411AF-347A-4920-8D32-5AA0BA6572EE}"/>
    <cellStyle name="Heading 4 8" xfId="774" xr:uid="{05809407-F7BF-4899-97EC-BAE4534E7770}"/>
    <cellStyle name="Heading 4 9" xfId="775" xr:uid="{95CE15F5-3EAF-416E-BF12-9092A64F117F}"/>
    <cellStyle name="Highlight" xfId="27" xr:uid="{00000000-0005-0000-0000-00001D000000}"/>
    <cellStyle name="Highlight 2" xfId="3979" xr:uid="{0ADEAF95-C83C-409B-9583-1C8D4C15DCE5}"/>
    <cellStyle name="Hyperlink 2" xfId="1070" xr:uid="{702CE41F-158A-4E63-AE33-60C600BA4213}"/>
    <cellStyle name="Hyperlink 2 2" xfId="1617" xr:uid="{73A575A1-549B-4B7E-9C6D-C8BC7376593E}"/>
    <cellStyle name="Hyperlink 3" xfId="1618" xr:uid="{60602BBB-DF4B-4359-9206-4CA5277B236A}"/>
    <cellStyle name="InLink" xfId="1619" xr:uid="{666A0FBE-CA08-4DA0-97E6-4A1CCFC02FA6}"/>
    <cellStyle name="Input [yellow]" xfId="1620" xr:uid="{DB20CC2F-4B3A-4837-9ABD-651CE396B927}"/>
    <cellStyle name="Input [yellow] 2" xfId="1621" xr:uid="{AFB7ABD6-1775-4809-86DC-2E2E76DA76B0}"/>
    <cellStyle name="Input [yellow] 3" xfId="1622" xr:uid="{E1B4A9D8-8E63-46C2-ACD0-043E1A76BBCD}"/>
    <cellStyle name="Input [yellow] 4" xfId="1623" xr:uid="{574926CF-4ED6-44A1-A9F6-C83309B373D1}"/>
    <cellStyle name="Input 10" xfId="776" xr:uid="{352A407D-263F-41E7-AA26-5890F2DE58F0}"/>
    <cellStyle name="Input 11" xfId="777" xr:uid="{FCE224CD-42FC-47B7-9D99-C808D50CB3FE}"/>
    <cellStyle name="Input 12" xfId="778" xr:uid="{45E7229A-A7DE-43D2-B2E8-9817A8EE1EAC}"/>
    <cellStyle name="Input 13" xfId="779" xr:uid="{D3E300AD-84CB-4B02-BBD6-C5F5BA5369E1}"/>
    <cellStyle name="Input 14" xfId="780" xr:uid="{F231AEE3-CBF6-4F21-886B-82E2018B8866}"/>
    <cellStyle name="Input 15" xfId="781" xr:uid="{0F246860-C349-429F-A28F-134E92F6B0F5}"/>
    <cellStyle name="Input 16" xfId="782" xr:uid="{3CE892BC-2095-4F1D-88E9-A219EA6D9962}"/>
    <cellStyle name="Input 17" xfId="783" xr:uid="{B749E501-292F-4E94-B296-57081D1E3D4F}"/>
    <cellStyle name="Input 18" xfId="784" xr:uid="{10738058-2B9C-4A1E-B59A-698DDBF674EF}"/>
    <cellStyle name="Input 19" xfId="785" xr:uid="{737D5FD0-2050-4880-8D9B-EC40EED01C42}"/>
    <cellStyle name="Input 2" xfId="786" xr:uid="{F21C73FE-2E26-4500-B19F-D0C7490020D0}"/>
    <cellStyle name="Input 2 2" xfId="1624" xr:uid="{2FF1061E-7E6C-4AD9-9269-A0676CCB8AA3}"/>
    <cellStyle name="Input 20" xfId="787" xr:uid="{BB646FB3-EF8C-44C9-9F56-09CDE8A26528}"/>
    <cellStyle name="Input 21" xfId="788" xr:uid="{B07EF0BA-C5FF-4FCD-9C7F-639729F3DE1B}"/>
    <cellStyle name="Input 22" xfId="1071" xr:uid="{C20913A8-0F33-4982-9B64-16D6B727C31F}"/>
    <cellStyle name="Input 3" xfId="789" xr:uid="{AE3D2237-EC08-47C2-9FF3-DB0716FB74BF}"/>
    <cellStyle name="Input 3 2" xfId="1625" xr:uid="{95466BC7-8585-4225-9C9F-4283C0FBAD84}"/>
    <cellStyle name="Input 4" xfId="790" xr:uid="{129D20BC-682C-45A7-ADDF-F8EF4920A2FC}"/>
    <cellStyle name="Input 4 2" xfId="1626" xr:uid="{97C305C5-D159-4A42-A88C-1CF2D09B3532}"/>
    <cellStyle name="Input 5" xfId="791" xr:uid="{8C01C63A-F4D8-454E-AF7E-33336D033304}"/>
    <cellStyle name="Input 6" xfId="792" xr:uid="{E07ACD1B-3DF8-4045-BB61-1050FE9C4333}"/>
    <cellStyle name="Input 7" xfId="793" xr:uid="{ACC91B6B-6463-47E8-B0A2-1FD20001F925}"/>
    <cellStyle name="Input 8" xfId="794" xr:uid="{D44D12DC-B5FE-4ED6-AB98-94B1B1057215}"/>
    <cellStyle name="Input 9" xfId="795" xr:uid="{2E6395D6-E55D-4BB1-B4F6-E92B49604394}"/>
    <cellStyle name="Input calculation" xfId="28" xr:uid="{00000000-0005-0000-0000-00001E000000}"/>
    <cellStyle name="Input calculation 2" xfId="3966" xr:uid="{AB911B9D-1605-4865-8AF3-5DC238F7DBA0}"/>
    <cellStyle name="Input calculation 3" xfId="3983" xr:uid="{7C2F49FC-6696-4372-81F9-242242CC2FA0}"/>
    <cellStyle name="Input Cells" xfId="1627" xr:uid="{D4B2F7E7-F7D4-4D16-B5E5-6AD1B7191E5A}"/>
    <cellStyle name="Input data" xfId="29" xr:uid="{00000000-0005-0000-0000-00001F000000}"/>
    <cellStyle name="Input data 2" xfId="1098" xr:uid="{DC7C2982-3C61-4B41-9D44-0380D4831F0E}"/>
    <cellStyle name="Input data 2 2" xfId="3971" xr:uid="{8BA01216-024D-4F9F-85F4-41C732688AAD}"/>
    <cellStyle name="Input data 3" xfId="3975" xr:uid="{F100AD60-F0B4-4984-979E-E4BFA0E245E2}"/>
    <cellStyle name="Input estimate" xfId="30" xr:uid="{00000000-0005-0000-0000-000020000000}"/>
    <cellStyle name="Input estimate 2" xfId="3982" xr:uid="{D8BC64AD-CF09-44E8-BA62-9DB3AFB67CE8}"/>
    <cellStyle name="Input link" xfId="31" xr:uid="{00000000-0005-0000-0000-000021000000}"/>
    <cellStyle name="Input link (different workbook)" xfId="32" xr:uid="{00000000-0005-0000-0000-000022000000}"/>
    <cellStyle name="Input link (different workbook) 2" xfId="3985" xr:uid="{F4F925F3-FEAD-484A-A3B2-F91B3805A4F4}"/>
    <cellStyle name="Input Link (different Worksheet)" xfId="33" xr:uid="{00000000-0005-0000-0000-000023000000}"/>
    <cellStyle name="Input link 10" xfId="3964" xr:uid="{28FB523D-95D7-4B90-A965-E1E1B818FCE7}"/>
    <cellStyle name="Input link 2" xfId="3965" xr:uid="{D7EE57F1-9C5C-45F9-832A-234CC3FD8A1C}"/>
    <cellStyle name="Input link 3" xfId="3984" xr:uid="{DEC646A9-87A1-4675-81B7-839133EBCA4B}"/>
    <cellStyle name="Input Link_bottom_up_model_corrupt" xfId="796" xr:uid="{A91F3FF3-0D1D-4DDC-AA33-FA2F90AE7D19}"/>
    <cellStyle name="Input parameter" xfId="34" xr:uid="{00000000-0005-0000-0000-000024000000}"/>
    <cellStyle name="Input parameter 2" xfId="60" xr:uid="{00000000-0005-0000-0000-000025000000}"/>
    <cellStyle name="Input parameter 2 2" xfId="3972" xr:uid="{2D76CBF1-A273-498F-B5DD-114B6D7F6516}"/>
    <cellStyle name="Input parameter 3" xfId="3980" xr:uid="{9A040F4C-3094-4211-84B8-5BE6551AC59F}"/>
    <cellStyle name="Insatisfaisant" xfId="1628" xr:uid="{E21B58B1-FE13-49BE-944B-BFA9B1183733}"/>
    <cellStyle name="Insprong" xfId="797" xr:uid="{4B9A01A1-6F3F-4149-B03A-4BECA2457A06}"/>
    <cellStyle name="KC Layout yty mifri" xfId="1629" xr:uid="{F280478B-E439-4440-BDD4-C7163607E7BA}"/>
    <cellStyle name="Linked Cell 10" xfId="798" xr:uid="{0C70AC25-D9C8-4774-9AC9-40D082648581}"/>
    <cellStyle name="Linked Cell 11" xfId="799" xr:uid="{37468EBF-0A21-4286-85AD-650407018E87}"/>
    <cellStyle name="Linked Cell 12" xfId="800" xr:uid="{3587D170-8825-4CEC-8DA5-E984A380E2A8}"/>
    <cellStyle name="Linked Cell 13" xfId="801" xr:uid="{4845DB8F-512F-4474-8D63-5840FD26B1CE}"/>
    <cellStyle name="Linked Cell 14" xfId="802" xr:uid="{82DD6E88-8AFA-40C6-BFF8-27737A924A50}"/>
    <cellStyle name="Linked Cell 15" xfId="803" xr:uid="{C627F554-9142-45AF-B538-95ED2D9087D1}"/>
    <cellStyle name="Linked Cell 16" xfId="804" xr:uid="{F7A4DC0A-BE23-46E1-8160-EFD1B4D5E0AF}"/>
    <cellStyle name="Linked Cell 17" xfId="805" xr:uid="{401623EB-341B-42D6-8A9F-61234614F5FC}"/>
    <cellStyle name="Linked Cell 18" xfId="806" xr:uid="{269CE6E4-995C-487E-A789-D75C820A3230}"/>
    <cellStyle name="Linked Cell 19" xfId="807" xr:uid="{6424C3D2-C805-427C-BE3D-54AC1E7E8841}"/>
    <cellStyle name="Linked Cell 2" xfId="808" xr:uid="{28FA8090-65FD-4A77-B045-8BE95F5A8208}"/>
    <cellStyle name="Linked Cell 20" xfId="809" xr:uid="{5C9A30F1-91C3-4E6D-8CE7-EAF067578722}"/>
    <cellStyle name="Linked Cell 21" xfId="810" xr:uid="{6B90CFD2-5846-40B8-B4AE-C51071118159}"/>
    <cellStyle name="Linked Cell 22" xfId="1072" xr:uid="{2209BC10-2CCB-44BD-A3A4-F3140C13F829}"/>
    <cellStyle name="Linked Cell 3" xfId="811" xr:uid="{6654E1A0-0FAF-4F31-A7AC-7581C539B1BB}"/>
    <cellStyle name="Linked Cell 4" xfId="812" xr:uid="{BE5F2826-616F-4447-B25B-1C507302002A}"/>
    <cellStyle name="Linked Cell 5" xfId="813" xr:uid="{BDAC37AB-C3AF-4EEA-B3BF-9D75C34B7C61}"/>
    <cellStyle name="Linked Cell 6" xfId="814" xr:uid="{207FEBFA-51C5-4DF1-9D71-4AEDFBA0CD3E}"/>
    <cellStyle name="Linked Cell 7" xfId="815" xr:uid="{24A9E3B6-3EA3-4C99-9D2A-37571F182AE0}"/>
    <cellStyle name="Linked Cell 8" xfId="816" xr:uid="{70F9FDDA-F813-4DF1-BE88-335163248F51}"/>
    <cellStyle name="Linked Cell 9" xfId="817" xr:uid="{08EB3B58-18F8-4C24-B9BE-17531F46A354}"/>
    <cellStyle name="Linked Cells" xfId="1630" xr:uid="{3408FA77-2B50-4788-A9BF-CC2732B88DD4}"/>
    <cellStyle name="Lock" xfId="1631" xr:uid="{34A05710-DEAD-4068-B1F8-3D1417CBAC4F}"/>
    <cellStyle name="Lock partiel" xfId="1632" xr:uid="{60D6C205-3205-4CB6-8126-8776E35F64CF}"/>
    <cellStyle name="Lock_AfricaMiddleEastMobileDemand2Q2005" xfId="1633" xr:uid="{75E94311-BE91-4409-A3C1-32D97E7DCC2A}"/>
    <cellStyle name="Main Title" xfId="818" xr:uid="{57BA5B25-8339-40FA-BA55-0F585A601D5F}"/>
    <cellStyle name="Migliaia_Foglio1" xfId="1634" xr:uid="{57C10EBF-427D-46DB-896F-E8299EE67AB0}"/>
    <cellStyle name="Millares 2" xfId="1635" xr:uid="{3CD8678C-410E-4C16-AF6D-99387C68562D}"/>
    <cellStyle name="Millares 3" xfId="648" xr:uid="{5DF86E76-F9F6-4BBF-BA5E-D061E9ADFD2B}"/>
    <cellStyle name="Model" xfId="1636" xr:uid="{C244D4BC-84B9-4EBA-8AA6-A46D0BD3127A}"/>
    <cellStyle name="Moneda 2" xfId="3963" xr:uid="{5B8240B1-284B-4063-ADEC-A28CE2A61DC8}"/>
    <cellStyle name="Moneda 3" xfId="651" xr:uid="{3355B79A-720E-4BCC-A6FA-8FDA6F675D6A}"/>
    <cellStyle name="Name" xfId="35" xr:uid="{00000000-0005-0000-0000-000026000000}"/>
    <cellStyle name="Name 2" xfId="3962" xr:uid="{90C4F9DA-1125-4A87-AFB6-9B006407353B}"/>
    <cellStyle name="Name 3" xfId="3987" xr:uid="{6EA79A67-3F50-427E-856C-E4B482FB633D}"/>
    <cellStyle name="neg0.0" xfId="1637" xr:uid="{D1562096-0C8B-467B-919C-1769C8C7C666}"/>
    <cellStyle name="Neutral" xfId="66" builtinId="28" customBuiltin="1"/>
    <cellStyle name="Neutral 10" xfId="819" xr:uid="{FBED656D-F111-42BE-8343-7F95FE888BB3}"/>
    <cellStyle name="Neutral 11" xfId="820" xr:uid="{FEF4218F-9EAB-44D4-8982-3851EB79FD3D}"/>
    <cellStyle name="Neutral 12" xfId="821" xr:uid="{12E7A970-870E-4ADA-8D46-B844698E8623}"/>
    <cellStyle name="Neutral 13" xfId="822" xr:uid="{0FBF8DA1-623A-4C9F-91C8-833B9CF36EFC}"/>
    <cellStyle name="Neutral 14" xfId="823" xr:uid="{0B94EB00-CE36-4195-AE55-22170318A2A5}"/>
    <cellStyle name="Neutral 15" xfId="824" xr:uid="{F69A0FEC-1AC5-4F9D-8962-09503F22D2FD}"/>
    <cellStyle name="Neutral 16" xfId="825" xr:uid="{83490164-EC5F-4581-BE05-C9A0B85A61B1}"/>
    <cellStyle name="Neutral 17" xfId="826" xr:uid="{25791D14-2F9D-4F27-A5A0-CC37EB507EE4}"/>
    <cellStyle name="Neutral 18" xfId="827" xr:uid="{2884EFEB-82BD-4504-BB37-F3D5444EA5D5}"/>
    <cellStyle name="Neutral 19" xfId="828" xr:uid="{F805B7C7-D574-49C6-95E7-6795F5892E02}"/>
    <cellStyle name="Neutral 2" xfId="829" xr:uid="{C90B5F21-DF8E-41F9-8597-79BCCED2BB95}"/>
    <cellStyle name="Neutral 20" xfId="830" xr:uid="{72841BFD-2258-4E74-A600-18B21A673FEA}"/>
    <cellStyle name="Neutral 21" xfId="831" xr:uid="{3C1BE19E-F091-4D6D-BF5B-32F6A82FEB16}"/>
    <cellStyle name="Neutral 22" xfId="1073" xr:uid="{BF22E9DC-5654-494B-97CB-36B5D419BAE4}"/>
    <cellStyle name="Neutral 3" xfId="832" xr:uid="{96C0D81B-7AC4-4857-AE0D-CA67A83D86E8}"/>
    <cellStyle name="Neutral 4" xfId="833" xr:uid="{60B916F8-2EFA-4567-A7B9-55F805463517}"/>
    <cellStyle name="Neutral 5" xfId="834" xr:uid="{633CFFA8-CB2D-41BC-ACA0-66879A0B9B81}"/>
    <cellStyle name="Neutral 6" xfId="835" xr:uid="{706856A5-8E2B-4842-B2B6-8180DAD980A6}"/>
    <cellStyle name="Neutral 7" xfId="836" xr:uid="{80E8B5D4-9DCA-4566-BA07-E871B24FC34C}"/>
    <cellStyle name="Neutral 8" xfId="837" xr:uid="{2C327ACC-E3AF-42CD-AA54-D53B597BBE0C}"/>
    <cellStyle name="Neutral 9" xfId="838" xr:uid="{CCB4FDBC-572E-43E7-826A-0616CCB962E7}"/>
    <cellStyle name="Neutre" xfId="1638" xr:uid="{7A3331D2-0AA5-4CEA-B60F-A01D1C77EF4B}"/>
    <cellStyle name="Normal" xfId="0" builtinId="0"/>
    <cellStyle name="Normal - Style1" xfId="1639" xr:uid="{67B1AB0A-5C3F-45C4-ACCA-510812C83A41}"/>
    <cellStyle name="Normal 10" xfId="839" xr:uid="{B04F2BDE-78AA-477E-B30B-8C6F768F4329}"/>
    <cellStyle name="Normal 10 2" xfId="1640" xr:uid="{779AF8D0-EEA9-41B5-9838-3254FF7DE53C}"/>
    <cellStyle name="Normal 10 3" xfId="1641" xr:uid="{48D73895-DFB8-4246-8EFD-9EE3AD22110E}"/>
    <cellStyle name="Normal 10 4" xfId="1642" xr:uid="{5975035E-053A-4B95-B291-9DFCD83CD95B}"/>
    <cellStyle name="Normal 10 5" xfId="1643" xr:uid="{C6B3856C-4439-4436-9D8E-9548E6CD6F72}"/>
    <cellStyle name="Normal 11" xfId="840" xr:uid="{9790F3AD-0451-4D1C-88EF-12EA877473A1}"/>
    <cellStyle name="Normal 11 2" xfId="1644" xr:uid="{73B832AD-CBF9-475C-8A64-3B76734B1A7C}"/>
    <cellStyle name="Normal 12" xfId="1645" xr:uid="{2225CFB3-B1E8-414D-AFB1-984BC9CE813C}"/>
    <cellStyle name="Normal 13" xfId="1646" xr:uid="{F38217AD-8FE1-4E28-AC23-DBB3BC7A325F}"/>
    <cellStyle name="Normal 14" xfId="1647" xr:uid="{C589E723-7E29-498F-AF13-F7E66875368F}"/>
    <cellStyle name="Normal 15" xfId="1648" xr:uid="{A7CBC343-BDF0-4FA3-B38D-4EB4696333BC}"/>
    <cellStyle name="Normal 16" xfId="1649" xr:uid="{DF8A6364-2164-463E-AE51-D02C703E8188}"/>
    <cellStyle name="Normal 17" xfId="1650" xr:uid="{4907B416-7BDF-4128-9985-D739D4CDAB9C}"/>
    <cellStyle name="Normal 18" xfId="1099" xr:uid="{AA779172-14C9-4389-9639-34C99A288F7F}"/>
    <cellStyle name="Normal 18 2" xfId="1651" xr:uid="{A06796E0-53C1-4409-A613-D9A50A8B3206}"/>
    <cellStyle name="Normal 19" xfId="1652" xr:uid="{75BE3527-F760-49A8-B5ED-330B6FA54648}"/>
    <cellStyle name="Normal 2" xfId="54" xr:uid="{00000000-0005-0000-0000-000028000000}"/>
    <cellStyle name="Normal 2 2" xfId="1074" xr:uid="{588C01FD-AC31-4E8E-9A26-A3BCAE75DAB1}"/>
    <cellStyle name="Normal 2 2 2" xfId="1653" xr:uid="{6993DB61-21E1-49B1-A78B-880B85FC7E87}"/>
    <cellStyle name="Normal 2 3" xfId="1654" xr:uid="{1CF07094-334C-4799-ACE1-9E344CC213B6}"/>
    <cellStyle name="Normal 2 4" xfId="1655" xr:uid="{CAB39C27-9CD3-4B3E-B618-7B0167A5A521}"/>
    <cellStyle name="Normal 2 5" xfId="3976" xr:uid="{294C6BA8-C081-4DC8-9282-D917A0743616}"/>
    <cellStyle name="Normal 20" xfId="1656" xr:uid="{70FFA12E-55C9-4FE1-8188-81444E60A386}"/>
    <cellStyle name="Normal 21" xfId="1657" xr:uid="{D51E674D-02BC-487E-8D3D-7B4ADC49A347}"/>
    <cellStyle name="Normal 22" xfId="1658" xr:uid="{01831057-E562-4ACF-8339-4BDB0A6441A0}"/>
    <cellStyle name="Normal 23" xfId="1659" xr:uid="{8AB10414-BA65-44A7-BB50-1992D4CABC32}"/>
    <cellStyle name="Normal 24" xfId="1660" xr:uid="{D55BE029-07C7-4526-BB6D-6DB7784F248F}"/>
    <cellStyle name="Normal 25" xfId="1661" xr:uid="{51B78572-DBD0-4050-B292-2B881D86B05B}"/>
    <cellStyle name="Normal 26" xfId="1662" xr:uid="{9F8EE5AA-A9F8-4E57-AC4D-DE99BCF9EB5C}"/>
    <cellStyle name="Normal 27" xfId="841" xr:uid="{EB2F4DE9-B202-40B6-95FA-8496D654902E}"/>
    <cellStyle name="Normal 27 2" xfId="1663" xr:uid="{5832C79E-4299-4B9B-99E7-FD8EACA49261}"/>
    <cellStyle name="Normal 28" xfId="842" xr:uid="{5828E75E-978B-463F-B9FE-5CEB876C350F}"/>
    <cellStyle name="Normal 28 2" xfId="1664" xr:uid="{DF7C5B86-BE39-4F2F-85A5-BC512A1F006B}"/>
    <cellStyle name="Normal 29" xfId="843" xr:uid="{A882A45D-5209-4455-8E25-E003876575DF}"/>
    <cellStyle name="Normal 29 2" xfId="1665" xr:uid="{9DEF3CB2-BFCF-48E2-A324-132021BB2D8B}"/>
    <cellStyle name="Normal 3" xfId="844" xr:uid="{2E4D4D54-DF7D-4D98-8164-B8165DBCF9DC}"/>
    <cellStyle name="Normal 3 10" xfId="845" xr:uid="{3F2E767E-31B9-4870-9975-53B9B757BCC4}"/>
    <cellStyle name="Normal 3 11" xfId="846" xr:uid="{1E354F88-A8C8-414F-AAA6-85AA8395DC1B}"/>
    <cellStyle name="Normal 3 12" xfId="847" xr:uid="{EB192C36-C73F-4A98-A07F-380334197153}"/>
    <cellStyle name="Normal 3 13" xfId="848" xr:uid="{5ED39F87-B791-4A72-BBBD-733B1A7141F5}"/>
    <cellStyle name="Normal 3 14" xfId="849" xr:uid="{AC47B67E-427E-4350-961B-D32792EF49A2}"/>
    <cellStyle name="Normal 3 15" xfId="850" xr:uid="{72D4381E-185F-40F6-8448-CC298FF1F228}"/>
    <cellStyle name="Normal 3 16" xfId="851" xr:uid="{E40F18AD-2A53-4FC9-97FA-E56650359779}"/>
    <cellStyle name="Normal 3 17" xfId="852" xr:uid="{10BC0C02-3DAD-4FFD-948D-CB4B8B9279B6}"/>
    <cellStyle name="Normal 3 18" xfId="853" xr:uid="{BB7F7A93-433E-451C-ABAA-797EF49C39A6}"/>
    <cellStyle name="Normal 3 19" xfId="854" xr:uid="{030163B0-1579-43B5-AC13-E8A192EFB80E}"/>
    <cellStyle name="Normal 3 2" xfId="855" xr:uid="{C992BA21-B17A-4E45-835F-75B297D9F194}"/>
    <cellStyle name="Normal 3 2 2" xfId="1666" xr:uid="{F81E7229-2EDA-4EBF-94EA-F2CA9CD826B6}"/>
    <cellStyle name="Normal 3 20" xfId="856" xr:uid="{FFEAFA99-15A7-400D-AEE0-D3ED95FB6D92}"/>
    <cellStyle name="Normal 3 21" xfId="857" xr:uid="{C9C2DDA0-A59E-46BA-BCD2-6590C9A1FB13}"/>
    <cellStyle name="Normal 3 22" xfId="1667" xr:uid="{435350A8-AF5B-4260-A6AD-ACAD6B21BBEE}"/>
    <cellStyle name="Normal 3 3" xfId="858" xr:uid="{644CC590-5A4F-4D40-AEC1-2B0D1B0F4CED}"/>
    <cellStyle name="Normal 3 3 2" xfId="1668" xr:uid="{9AA23139-CBC9-4F80-A853-A4A078946269}"/>
    <cellStyle name="Normal 3 3 3" xfId="1669" xr:uid="{DF44A5EC-1476-47B2-848F-76A43E4D34F1}"/>
    <cellStyle name="Normal 3 4" xfId="859" xr:uid="{241E89BD-F1F5-410A-A4A6-815FB1802DF1}"/>
    <cellStyle name="Normal 3 5" xfId="860" xr:uid="{51489FBD-3218-4831-97F8-4541AB7C5268}"/>
    <cellStyle name="Normal 3 5 2" xfId="1670" xr:uid="{4DEB8365-7F1C-4B39-AF12-3FB558EFC2F7}"/>
    <cellStyle name="Normal 3 6" xfId="861" xr:uid="{6304DBF5-8A64-4E28-80B3-650A9FF742E6}"/>
    <cellStyle name="Normal 3 7" xfId="862" xr:uid="{D7B3D398-6C44-49D3-BA61-D9F458CCC84F}"/>
    <cellStyle name="Normal 3 8" xfId="863" xr:uid="{B03C5BDF-A182-4244-B342-55E33EB221C9}"/>
    <cellStyle name="Normal 3 9" xfId="864" xr:uid="{C6B3031C-9F42-4C05-8F15-56D39049FF19}"/>
    <cellStyle name="Normal 30" xfId="865" xr:uid="{3ABA04D5-E1C2-41AB-A904-72D322EA0FB0}"/>
    <cellStyle name="Normal 30 2" xfId="1671" xr:uid="{CDB6BAD0-0628-4253-988E-3FD088FB0BC2}"/>
    <cellStyle name="Normal 31" xfId="866" xr:uid="{34D54CF6-3B59-4116-828B-F793BA808452}"/>
    <cellStyle name="Normal 31 2" xfId="1672" xr:uid="{01EBAD6E-82AA-4C64-8C41-D36B24D0BEE3}"/>
    <cellStyle name="Normal 32" xfId="867" xr:uid="{4FB8F5B9-DB59-4B08-999E-AD2981AE8798}"/>
    <cellStyle name="Normal 32 2" xfId="1673" xr:uid="{63CD5617-0490-4829-9D1A-6DAC7EFEDA78}"/>
    <cellStyle name="Normal 33" xfId="868" xr:uid="{0E796AA4-3769-432C-947C-FB7569DAB206}"/>
    <cellStyle name="Normal 33 2" xfId="1674" xr:uid="{F250453E-3AED-4025-972A-45AD5CBC5897}"/>
    <cellStyle name="Normal 34" xfId="869" xr:uid="{832DC105-3CDA-4886-ADF6-2B4BE78B4CD7}"/>
    <cellStyle name="Normal 34 2" xfId="1675" xr:uid="{578AA759-E859-4000-B1CE-F529119BA8E8}"/>
    <cellStyle name="Normal 35" xfId="870" xr:uid="{360D844E-53D1-4185-A033-BB8291FA4045}"/>
    <cellStyle name="Normal 35 2" xfId="1676" xr:uid="{1E0DC600-4567-42BF-BBA9-821FD3CBE667}"/>
    <cellStyle name="Normal 36" xfId="871" xr:uid="{4D0D8200-6D12-44D4-A95D-9ACC98C1F92E}"/>
    <cellStyle name="Normal 36 2" xfId="1677" xr:uid="{8CBD9271-38E9-473D-934B-45A4A2EA2213}"/>
    <cellStyle name="Normal 37" xfId="872" xr:uid="{CCD63CD7-A578-4393-87A2-27B2CA4E6EB6}"/>
    <cellStyle name="Normal 37 2" xfId="1678" xr:uid="{DBEAC60E-EBE7-4CD4-937D-BC660126894E}"/>
    <cellStyle name="Normal 38" xfId="873" xr:uid="{28E94986-F313-470B-BCEE-7FF91CE7C8AE}"/>
    <cellStyle name="Normal 38 2" xfId="1679" xr:uid="{0742AC8A-5AAF-4DDD-AEB6-42E5CA042629}"/>
    <cellStyle name="Normal 39" xfId="874" xr:uid="{EC4C55E3-EF8A-46D8-A2AA-57D1EC2A17EA}"/>
    <cellStyle name="Normal 39 2" xfId="1680" xr:uid="{7D96E102-873E-415A-A962-CCB4CC215F4E}"/>
    <cellStyle name="Normal 4" xfId="875" xr:uid="{94AB2A22-CA3C-48BB-86A4-F39F050375BF}"/>
    <cellStyle name="Normal 4 2" xfId="1075" xr:uid="{708787E8-9C03-427A-B0E6-08BC6EE1876D}"/>
    <cellStyle name="Normal 4 2 2" xfId="1681" xr:uid="{533B75CD-B90E-48A6-9E6B-CFFDDBE428B8}"/>
    <cellStyle name="Normal 4 2 2 2" xfId="1682" xr:uid="{A9063F42-3726-42F9-BBAD-48D63346AD7D}"/>
    <cellStyle name="Normal 4 2 2 2 2" xfId="1927" xr:uid="{CA842DD3-FB1E-4F32-875E-7BC8E2E370C3}"/>
    <cellStyle name="Normal 4 2 2 2 2 2" xfId="2310" xr:uid="{CC6198D1-0059-459E-9271-760BD93883FE}"/>
    <cellStyle name="Normal 4 2 2 2 2 2 2" xfId="2859" xr:uid="{1C25BFC9-8185-4E4A-AF43-1E600D198484}"/>
    <cellStyle name="Normal 4 2 2 2 2 2 2 2" xfId="3943" xr:uid="{036F7BB4-D7B5-4E82-9037-7EC978E2DF0A}"/>
    <cellStyle name="Normal 4 2 2 2 2 2 3" xfId="3401" xr:uid="{D15ED681-2E47-4131-B5BE-C42234251B1F}"/>
    <cellStyle name="Normal 4 2 2 2 2 3" xfId="2589" xr:uid="{5E4C94A5-BFFE-4333-A3EA-AA07B334C40C}"/>
    <cellStyle name="Normal 4 2 2 2 2 3 2" xfId="3673" xr:uid="{1D92D677-F0BE-4D99-93A2-4F6A2E3BD727}"/>
    <cellStyle name="Normal 4 2 2 2 2 4" xfId="3131" xr:uid="{D33771FA-B334-4B5F-AF3A-E9AB43193FD4}"/>
    <cellStyle name="Normal 4 2 2 2 3" xfId="2008" xr:uid="{E9A32F8C-7010-4FCE-8565-630BED56AFFE}"/>
    <cellStyle name="Normal 4 2 2 2 3 2" xfId="2208" xr:uid="{DD41AE7E-B200-43C2-B516-461162D3E1EE}"/>
    <cellStyle name="Normal 4 2 2 2 3 2 2" xfId="2757" xr:uid="{5CE87F35-6033-4932-9598-DA765F41D232}"/>
    <cellStyle name="Normal 4 2 2 2 3 2 2 2" xfId="3841" xr:uid="{99E70BDD-80C0-44BA-8814-76F9680853B3}"/>
    <cellStyle name="Normal 4 2 2 2 3 2 3" xfId="3299" xr:uid="{692374F2-ABB3-41BE-9888-92122F8A1848}"/>
    <cellStyle name="Normal 4 2 2 2 3 3" xfId="2487" xr:uid="{7F0FA35C-A5B1-4B03-BD3E-F570E6197F51}"/>
    <cellStyle name="Normal 4 2 2 2 3 3 2" xfId="3571" xr:uid="{4937FA24-A5A6-465C-97BC-ECAD4C2C4A17}"/>
    <cellStyle name="Normal 4 2 2 2 3 4" xfId="3028" xr:uid="{5BA62AAA-3314-47FD-A252-1019A6C7CB64}"/>
    <cellStyle name="Normal 4 2 2 2 4" xfId="2129" xr:uid="{F28C58BF-75FC-4CB3-B8AD-698DBD777D5E}"/>
    <cellStyle name="Normal 4 2 2 2 4 2" xfId="2679" xr:uid="{0B94C395-7A71-4C69-B23E-F8CFCE5D8335}"/>
    <cellStyle name="Normal 4 2 2 2 4 2 2" xfId="3763" xr:uid="{065158AD-8A47-4937-9FC5-F6D71F453AFE}"/>
    <cellStyle name="Normal 4 2 2 2 4 3" xfId="3221" xr:uid="{29C9ADF6-1D75-4A70-ACB2-B3F539271E39}"/>
    <cellStyle name="Normal 4 2 2 2 5" xfId="2409" xr:uid="{6F2649D2-0181-4D38-8A60-69E335822E0E}"/>
    <cellStyle name="Normal 4 2 2 2 5 2" xfId="3493" xr:uid="{105E0C8E-FD88-495F-B539-E1A76C7AED7A}"/>
    <cellStyle name="Normal 4 2 2 2 6" xfId="2950" xr:uid="{1CC45FEE-5BCC-4C9C-A5CB-6B4B1542D8A9}"/>
    <cellStyle name="Normal 4 2 2 3" xfId="1875" xr:uid="{34FA69AC-4EF7-44C5-82FB-C8C50C6DCFF7}"/>
    <cellStyle name="Normal 4 2 2 3 2" xfId="2265" xr:uid="{97460DE4-9BAC-4F11-A6A3-FBB84E527F93}"/>
    <cellStyle name="Normal 4 2 2 3 2 2" xfId="2814" xr:uid="{880D16A2-AA31-437A-B2D9-AC10DB55BE2B}"/>
    <cellStyle name="Normal 4 2 2 3 2 2 2" xfId="3898" xr:uid="{76527AF6-361B-4967-941E-FA6B3F868155}"/>
    <cellStyle name="Normal 4 2 2 3 2 3" xfId="3356" xr:uid="{7CA8E4CA-0F9C-49FC-B852-E24FA93605F0}"/>
    <cellStyle name="Normal 4 2 2 3 3" xfId="2544" xr:uid="{55E1FA4E-A15A-44AB-821A-0ACD86577C51}"/>
    <cellStyle name="Normal 4 2 2 3 3 2" xfId="3628" xr:uid="{E9B53206-96DA-4F74-B7AF-864170B9C8AA}"/>
    <cellStyle name="Normal 4 2 2 3 4" xfId="3086" xr:uid="{B46D8B3D-ED84-49CA-8842-8CA38A92BD87}"/>
    <cellStyle name="Normal 4 2 2 4" xfId="2007" xr:uid="{EB11DC27-614E-4C17-9527-FC35CB814608}"/>
    <cellStyle name="Normal 4 2 2 4 2" xfId="2207" xr:uid="{BBD9335F-02F2-499C-ADA0-0509648625CC}"/>
    <cellStyle name="Normal 4 2 2 4 2 2" xfId="2756" xr:uid="{FD68EDEB-410E-4DA7-BE4A-2B569A09E79C}"/>
    <cellStyle name="Normal 4 2 2 4 2 2 2" xfId="3840" xr:uid="{2BD77509-FBEA-4642-8CD0-9CAEFDCA9B89}"/>
    <cellStyle name="Normal 4 2 2 4 2 3" xfId="3298" xr:uid="{17C9FBE2-BC3D-436F-B729-06095EC12C66}"/>
    <cellStyle name="Normal 4 2 2 4 3" xfId="2486" xr:uid="{45BC3AF0-DB50-4DC6-ACA5-40F896793169}"/>
    <cellStyle name="Normal 4 2 2 4 3 2" xfId="3570" xr:uid="{BC6CF0E8-22D9-45F2-BA20-F9F4B8A9D4A3}"/>
    <cellStyle name="Normal 4 2 2 4 4" xfId="3027" xr:uid="{9E3FFCEC-E5F8-4ABD-BE3A-FC91E3D8643B}"/>
    <cellStyle name="Normal 4 2 2 5" xfId="2079" xr:uid="{5F4E401D-CC8D-4A74-B1C9-87CEC2590A44}"/>
    <cellStyle name="Normal 4 2 2 5 2" xfId="2634" xr:uid="{3277D1E1-581E-43A0-91E5-71E89E433691}"/>
    <cellStyle name="Normal 4 2 2 5 2 2" xfId="3718" xr:uid="{D82D4E36-3D5A-467E-A0B7-3A36E88B42AB}"/>
    <cellStyle name="Normal 4 2 2 5 3" xfId="3176" xr:uid="{B9C31622-4585-41C2-9156-EF243E2030A0}"/>
    <cellStyle name="Normal 4 2 2 6" xfId="2363" xr:uid="{6491E04E-0ABB-42E9-896B-0341871AC8B6}"/>
    <cellStyle name="Normal 4 2 2 6 2" xfId="3446" xr:uid="{C2AFC5FF-A8FB-4D17-B769-6E4C39735FE3}"/>
    <cellStyle name="Normal 4 2 2 7" xfId="2905" xr:uid="{B1C23DC1-83F3-4068-9AFB-B59B90DABC21}"/>
    <cellStyle name="Normal 4 2 3" xfId="1683" xr:uid="{66222FAC-3F33-4519-A954-9FFF374078CF}"/>
    <cellStyle name="Normal 4 2 4" xfId="1684" xr:uid="{B4DF8462-775A-4599-B25B-CD042D9DCE16}"/>
    <cellStyle name="Normal 4 2 4 2" xfId="1913" xr:uid="{FA743FAD-6C32-439A-9E51-8EA674DF71A2}"/>
    <cellStyle name="Normal 4 2 4 2 2" xfId="2296" xr:uid="{52C5E600-514F-41CE-AE15-B285CEBB6F67}"/>
    <cellStyle name="Normal 4 2 4 2 2 2" xfId="2845" xr:uid="{2D48E23D-09FA-49A9-B692-F722755241B5}"/>
    <cellStyle name="Normal 4 2 4 2 2 2 2" xfId="3929" xr:uid="{DD500C3A-FECF-4461-B11D-A2DC0431F672}"/>
    <cellStyle name="Normal 4 2 4 2 2 3" xfId="3387" xr:uid="{6A879E46-8780-4A45-A046-21E89BC24A57}"/>
    <cellStyle name="Normal 4 2 4 2 3" xfId="2575" xr:uid="{8D9095EA-C1B8-4CAA-B1D8-DE361D5D684F}"/>
    <cellStyle name="Normal 4 2 4 2 3 2" xfId="3659" xr:uid="{2D238EB2-0432-4FF8-BFDD-189A9A6BF037}"/>
    <cellStyle name="Normal 4 2 4 2 4" xfId="3117" xr:uid="{E0EF005C-C5BC-4107-BD78-905772B7093E}"/>
    <cellStyle name="Normal 4 2 4 3" xfId="2009" xr:uid="{59DE5635-24DA-411E-9B55-412A02C7961C}"/>
    <cellStyle name="Normal 4 2 4 3 2" xfId="2209" xr:uid="{6D7E5A69-BD54-465B-B380-6D5B72BE3E24}"/>
    <cellStyle name="Normal 4 2 4 3 2 2" xfId="2758" xr:uid="{44C1AC5C-39D2-4142-B9F5-A6FA1792CF11}"/>
    <cellStyle name="Normal 4 2 4 3 2 2 2" xfId="3842" xr:uid="{303A4E6B-2A48-4E1D-8F11-72E98DE9EA6F}"/>
    <cellStyle name="Normal 4 2 4 3 2 3" xfId="3300" xr:uid="{5F6E83C0-08D0-49DD-B7C2-97C17DBDD133}"/>
    <cellStyle name="Normal 4 2 4 3 3" xfId="2488" xr:uid="{F3C0406F-DC0F-48D1-94FA-81FCCE72B29A}"/>
    <cellStyle name="Normal 4 2 4 3 3 2" xfId="3572" xr:uid="{A7E20F27-A6F7-4BA1-9852-D070653AB1B6}"/>
    <cellStyle name="Normal 4 2 4 3 4" xfId="3029" xr:uid="{7EDA9E31-9F2F-4316-A09B-3649E2B73A42}"/>
    <cellStyle name="Normal 4 2 4 4" xfId="2115" xr:uid="{E25E848D-373C-41D0-9744-6E80DED8D5A5}"/>
    <cellStyle name="Normal 4 2 4 4 2" xfId="2665" xr:uid="{51A3E16B-899D-4C90-8A2A-3AD2FE5A2F47}"/>
    <cellStyle name="Normal 4 2 4 4 2 2" xfId="3749" xr:uid="{79075903-028A-4C57-864F-7B75708EA09E}"/>
    <cellStyle name="Normal 4 2 4 4 3" xfId="3207" xr:uid="{7A3AD16E-4F7C-4BA0-99EA-DABEE4F8D62C}"/>
    <cellStyle name="Normal 4 2 4 5" xfId="2395" xr:uid="{991B06C4-91EA-4CA1-A955-8F67D7EAF778}"/>
    <cellStyle name="Normal 4 2 4 5 2" xfId="3479" xr:uid="{044FB39B-F7BD-47DB-BF06-844751FD2A00}"/>
    <cellStyle name="Normal 4 2 4 6" xfId="2936" xr:uid="{EE1315CB-0772-476D-9DD4-310AF96FEFC6}"/>
    <cellStyle name="Normal 4 2 5" xfId="1861" xr:uid="{EB279EC3-77D8-4875-825A-B58AF901CFF8}"/>
    <cellStyle name="Normal 4 2 5 2" xfId="2251" xr:uid="{F39BDF47-DF7E-4925-BCCF-55FB42944DC1}"/>
    <cellStyle name="Normal 4 2 5 2 2" xfId="2800" xr:uid="{1EEEFD51-2B6F-4BAD-BD20-6648FB9EEE05}"/>
    <cellStyle name="Normal 4 2 5 2 2 2" xfId="3884" xr:uid="{3F00DA17-6487-4AE7-96DE-9A0DE8BB2339}"/>
    <cellStyle name="Normal 4 2 5 2 3" xfId="3342" xr:uid="{12A5D9C7-FD51-43AE-9832-B41ACBA7B406}"/>
    <cellStyle name="Normal 4 2 5 3" xfId="2530" xr:uid="{52338AE0-99CB-4864-B393-3F8BA516396E}"/>
    <cellStyle name="Normal 4 2 5 3 2" xfId="3614" xr:uid="{E552A643-04BF-494B-B14E-C6EAC20F7119}"/>
    <cellStyle name="Normal 4 2 5 4" xfId="3072" xr:uid="{3F2CC305-DD54-442E-A07A-DE131C12403C}"/>
    <cellStyle name="Normal 4 2 6" xfId="1961" xr:uid="{50CB6BDA-8A71-4D29-9CC5-830920431E87}"/>
    <cellStyle name="Normal 4 2 6 2" xfId="2161" xr:uid="{E8130519-3571-4DB9-A548-3DE0F3CC1948}"/>
    <cellStyle name="Normal 4 2 6 2 2" xfId="2710" xr:uid="{B0C7A132-0783-41AF-A484-417D533620A2}"/>
    <cellStyle name="Normal 4 2 6 2 2 2" xfId="3794" xr:uid="{263A1DA6-827D-4E19-ABE9-186EC413E1BE}"/>
    <cellStyle name="Normal 4 2 6 2 3" xfId="3252" xr:uid="{CFA6EF2C-91EB-4C48-B8C2-9FE09F04773B}"/>
    <cellStyle name="Normal 4 2 6 3" xfId="2440" xr:uid="{74064AD1-ADF7-4D7B-99D2-51EEB96E0AD9}"/>
    <cellStyle name="Normal 4 2 6 3 2" xfId="3524" xr:uid="{1AF13E7B-3942-4503-AAA7-1641A7F4A233}"/>
    <cellStyle name="Normal 4 2 6 4" xfId="2981" xr:uid="{EDDAE0F7-23FF-4DD7-880D-54B0C30556FD}"/>
    <cellStyle name="Normal 4 2 7" xfId="2065" xr:uid="{C7FFA107-E66F-4040-B41A-81D18350D2A9}"/>
    <cellStyle name="Normal 4 2 7 2" xfId="2620" xr:uid="{EB122316-E996-4604-AF7B-FB93FEB778FA}"/>
    <cellStyle name="Normal 4 2 7 2 2" xfId="3704" xr:uid="{219C67CF-D70B-4AA4-8F80-37FC0A8D5077}"/>
    <cellStyle name="Normal 4 2 7 3" xfId="3162" xr:uid="{5648CE84-FF92-4037-8733-3E9509EA0FD0}"/>
    <cellStyle name="Normal 4 2 8" xfId="2349" xr:uid="{907A0E00-E2B5-4B20-98DF-83146FE55C0B}"/>
    <cellStyle name="Normal 4 2 8 2" xfId="3432" xr:uid="{8BAFA1A3-FFD6-44B6-B64A-3F33B867DD73}"/>
    <cellStyle name="Normal 4 2 9" xfId="2891" xr:uid="{D93F9971-0614-495D-B884-ABF7001CD146}"/>
    <cellStyle name="Normal 4 3" xfId="1685" xr:uid="{2A639D81-48C1-4BCC-91E4-75670A9C7500}"/>
    <cellStyle name="Normal 4 4" xfId="1686" xr:uid="{C65E82D8-D0EF-4140-B54F-1904A0ED5180}"/>
    <cellStyle name="Normal 40" xfId="876" xr:uid="{5CE707AD-E239-47AB-82DC-478CE8CFA297}"/>
    <cellStyle name="Normal 40 2" xfId="1687" xr:uid="{539ED457-610C-4A5E-9087-6D20548CBA0C}"/>
    <cellStyle name="Normal 41" xfId="877" xr:uid="{21C412D0-6391-4328-B97B-0E712C166FB5}"/>
    <cellStyle name="Normal 41 2" xfId="1688" xr:uid="{41812A3B-2D60-4BC5-9D53-9C776A5C024B}"/>
    <cellStyle name="Normal 42" xfId="878" xr:uid="{EBE468C2-5A7F-48AD-993C-055AF725EA5E}"/>
    <cellStyle name="Normal 42 2" xfId="1689" xr:uid="{DE86E106-931F-442E-B74D-E23ED3CE6776}"/>
    <cellStyle name="Normal 43" xfId="879" xr:uid="{735EFAA1-C026-45F3-B85D-FEAB0314A70B}"/>
    <cellStyle name="Normal 43 2" xfId="1690" xr:uid="{FEFF42D6-9848-42D5-B142-BD1316E757DA}"/>
    <cellStyle name="Normal 44" xfId="880" xr:uid="{1A485BAA-D539-4562-B846-83F434B7451E}"/>
    <cellStyle name="Normal 44 2" xfId="1691" xr:uid="{3963DE74-6A2F-46C8-8606-97A7F1955DAB}"/>
    <cellStyle name="Normal 45" xfId="881" xr:uid="{9651F40C-8288-4F4B-AF2E-61EECD510B79}"/>
    <cellStyle name="Normal 45 2" xfId="1692" xr:uid="{EBAA8475-75C1-46B2-A718-973497018963}"/>
    <cellStyle name="Normal 46" xfId="882" xr:uid="{6031CD2D-F8E9-4F95-BA67-12927D0774D7}"/>
    <cellStyle name="Normal 46 2" xfId="1693" xr:uid="{D2D3C8FD-AF64-4F91-895D-E52E86B7DE23}"/>
    <cellStyle name="Normal 47" xfId="1694" xr:uid="{CF576736-6C49-43A9-8312-7F5D33AE7F34}"/>
    <cellStyle name="Normal 48" xfId="1695" xr:uid="{F91B8C02-DEDF-4546-9FD1-70DD896519CD}"/>
    <cellStyle name="Normal 48 2" xfId="1696" xr:uid="{8E378A98-72A6-4F33-A280-EC34316D24C5}"/>
    <cellStyle name="Normal 48 2 2" xfId="1945" xr:uid="{6F4785C7-42D6-4FC8-8DE4-F836C374F3BF}"/>
    <cellStyle name="Normal 48 2 2 2" xfId="2328" xr:uid="{4C38E657-F890-424A-87AC-E86E9D7876DC}"/>
    <cellStyle name="Normal 48 2 2 2 2" xfId="2877" xr:uid="{AB1847A9-C252-4DBB-81CB-CA517389B52B}"/>
    <cellStyle name="Normal 48 2 2 2 2 2" xfId="3961" xr:uid="{7721812D-60FB-4F30-861A-0D5E7E803ABD}"/>
    <cellStyle name="Normal 48 2 2 2 3" xfId="3419" xr:uid="{79F3C08C-5ECA-470F-8141-74528B5A5544}"/>
    <cellStyle name="Normal 48 2 2 3" xfId="2607" xr:uid="{E161DCBB-1F76-42EE-9B89-6EB0775196A7}"/>
    <cellStyle name="Normal 48 2 2 3 2" xfId="3691" xr:uid="{CB44876A-2CF5-4F51-BFF9-F88DB2248E20}"/>
    <cellStyle name="Normal 48 2 2 4" xfId="3149" xr:uid="{BA9F87AC-2828-4502-A800-5E4E22B8E246}"/>
    <cellStyle name="Normal 48 2 3" xfId="2011" xr:uid="{49AF27F5-DDB5-4C59-9218-C0BD3720119C}"/>
    <cellStyle name="Normal 48 2 3 2" xfId="2211" xr:uid="{C68B513C-2A14-456C-A03B-D7C1544FEFB1}"/>
    <cellStyle name="Normal 48 2 3 2 2" xfId="2760" xr:uid="{28FB46B1-E2BB-468D-AFE8-E5E6E3C53288}"/>
    <cellStyle name="Normal 48 2 3 2 2 2" xfId="3844" xr:uid="{8A050133-A1D1-4A4A-ACB9-F6306AA72650}"/>
    <cellStyle name="Normal 48 2 3 2 3" xfId="3302" xr:uid="{9B4F479F-E7F0-43D8-A3AB-4572D0809AFA}"/>
    <cellStyle name="Normal 48 2 3 3" xfId="2490" xr:uid="{E1EF4144-1238-41FA-A6BC-E65C964FABC8}"/>
    <cellStyle name="Normal 48 2 3 3 2" xfId="3574" xr:uid="{318ADBBC-2F76-406E-8479-B8B1422B0F3E}"/>
    <cellStyle name="Normal 48 2 3 4" xfId="3031" xr:uid="{1C70D421-8E34-492C-976F-AC597D1E0B60}"/>
    <cellStyle name="Normal 48 2 4" xfId="2147" xr:uid="{7D7DE2E2-26AD-4721-A582-07D245B1FF2C}"/>
    <cellStyle name="Normal 48 2 4 2" xfId="2697" xr:uid="{59557409-5ECF-4904-86B4-44BD50868B54}"/>
    <cellStyle name="Normal 48 2 4 2 2" xfId="3781" xr:uid="{13139058-B25C-4D81-9E84-430EC0AD8A59}"/>
    <cellStyle name="Normal 48 2 4 3" xfId="3239" xr:uid="{477B1DE0-60C9-4106-9C28-953658055D0B}"/>
    <cellStyle name="Normal 48 2 5" xfId="2427" xr:uid="{7EC20ABF-B685-4F21-B032-F404731B4A66}"/>
    <cellStyle name="Normal 48 2 5 2" xfId="3511" xr:uid="{C0F35444-012E-496F-8EDE-B85DFB27D01C}"/>
    <cellStyle name="Normal 48 2 6" xfId="2968" xr:uid="{A36E84AF-F6AF-481B-8752-70DD8B441943}"/>
    <cellStyle name="Normal 48 3" xfId="1900" xr:uid="{2C0CF1EE-E26D-4471-852D-D6847FACC7B1}"/>
    <cellStyle name="Normal 48 3 2" xfId="2283" xr:uid="{11D43D48-E571-407B-B0F9-70D52D7EE9E9}"/>
    <cellStyle name="Normal 48 3 2 2" xfId="2832" xr:uid="{CC7B5C8D-05BD-47FE-B6F9-45EC582BBF84}"/>
    <cellStyle name="Normal 48 3 2 2 2" xfId="3916" xr:uid="{F5AD12D8-41CA-454A-9300-2A6525CAD9A7}"/>
    <cellStyle name="Normal 48 3 2 3" xfId="3374" xr:uid="{F6BD0108-C4E1-40DB-BF09-2E02169E8E64}"/>
    <cellStyle name="Normal 48 3 3" xfId="2562" xr:uid="{12CA346F-E48F-4173-8168-8E8C3DC0C36F}"/>
    <cellStyle name="Normal 48 3 3 2" xfId="3646" xr:uid="{7D6EFE43-3526-45B4-9E28-E1346D79D277}"/>
    <cellStyle name="Normal 48 3 4" xfId="3104" xr:uid="{33484B92-224D-43B9-B02C-5387FF68CD01}"/>
    <cellStyle name="Normal 48 4" xfId="2010" xr:uid="{3B6B9907-251C-47F0-A7CB-12FFADD6BD19}"/>
    <cellStyle name="Normal 48 4 2" xfId="2210" xr:uid="{58229590-9A24-4A8A-8BE9-417C7809C1DC}"/>
    <cellStyle name="Normal 48 4 2 2" xfId="2759" xr:uid="{B65EF263-038C-4A76-9A81-209B6DC36132}"/>
    <cellStyle name="Normal 48 4 2 2 2" xfId="3843" xr:uid="{2FA9DAC0-9D10-4245-BA29-3344C98CDC9E}"/>
    <cellStyle name="Normal 48 4 2 3" xfId="3301" xr:uid="{312CC161-11A0-422D-AF4A-1D37E3FDD891}"/>
    <cellStyle name="Normal 48 4 3" xfId="2489" xr:uid="{FDD71726-557F-4DBE-B25F-50B1A662151B}"/>
    <cellStyle name="Normal 48 4 3 2" xfId="3573" xr:uid="{8A6C3DEE-130D-43D0-8D36-EC76E3AE9868}"/>
    <cellStyle name="Normal 48 4 4" xfId="3030" xr:uid="{65BED7A4-26CE-46F8-8A9B-BD21D3336D63}"/>
    <cellStyle name="Normal 48 5" xfId="2102" xr:uid="{1214EFAC-5BEC-487F-BEB0-B25E48B6134C}"/>
    <cellStyle name="Normal 48 5 2" xfId="2652" xr:uid="{F2C92D1C-D942-4185-890E-93FEAC22EBFE}"/>
    <cellStyle name="Normal 48 5 2 2" xfId="3736" xr:uid="{577C2CDD-310C-4B9D-9064-E03546C410A8}"/>
    <cellStyle name="Normal 48 5 3" xfId="3194" xr:uid="{A2315FB4-69CE-436A-9585-93568ED619AA}"/>
    <cellStyle name="Normal 48 6" xfId="2382" xr:uid="{EE517906-DF71-4604-9A89-660A02EC6AB4}"/>
    <cellStyle name="Normal 48 6 2" xfId="3466" xr:uid="{BCB54E6B-7941-4457-BAE3-FA2969EFA349}"/>
    <cellStyle name="Normal 48 7" xfId="2923" xr:uid="{1138B4D8-565E-4F1E-AB08-12F296B47F97}"/>
    <cellStyle name="Normal 49" xfId="3973" xr:uid="{D2CA253C-F1BE-4CF2-A06A-9ADECEAEBA97}"/>
    <cellStyle name="Normal 5" xfId="883" xr:uid="{051FD1E2-5B04-4A3F-A8ED-EE714EFDC3FD}"/>
    <cellStyle name="Normal 5 2" xfId="1076" xr:uid="{A7F32D0D-37E4-4F17-9A57-5903624AC473}"/>
    <cellStyle name="Normal 5 2 2" xfId="1697" xr:uid="{EFABB0E3-E464-41D8-9474-25D1A59BFD0A}"/>
    <cellStyle name="Normal 5 2 2 2" xfId="1698" xr:uid="{8B8546F7-05EB-4A35-B7CF-3B9A2A522F8E}"/>
    <cellStyle name="Normal 5 2 2 2 2" xfId="1928" xr:uid="{F2EDD321-53DD-4829-B4AF-67CA6C768CB2}"/>
    <cellStyle name="Normal 5 2 2 2 2 2" xfId="2311" xr:uid="{AC981AAC-8F64-4A55-973B-2EB99AB3C09A}"/>
    <cellStyle name="Normal 5 2 2 2 2 2 2" xfId="2860" xr:uid="{45899FC8-BB8B-4F6C-9DFE-A34BCF887B3D}"/>
    <cellStyle name="Normal 5 2 2 2 2 2 2 2" xfId="3944" xr:uid="{E5824AFA-8072-4CEB-96D2-FB3DE379B07D}"/>
    <cellStyle name="Normal 5 2 2 2 2 2 3" xfId="3402" xr:uid="{E3FA32F9-047C-47C0-B923-794362225B41}"/>
    <cellStyle name="Normal 5 2 2 2 2 3" xfId="2590" xr:uid="{49638B1D-BC0E-46AF-B022-EB3477EA42C0}"/>
    <cellStyle name="Normal 5 2 2 2 2 3 2" xfId="3674" xr:uid="{AFCA686C-F03E-407A-8164-6AA9BD09DD86}"/>
    <cellStyle name="Normal 5 2 2 2 2 4" xfId="3132" xr:uid="{3C1C323B-EEFE-4EFB-8976-775F8775C313}"/>
    <cellStyle name="Normal 5 2 2 2 3" xfId="2013" xr:uid="{0EF5432A-8419-462E-93F2-7443769BCC42}"/>
    <cellStyle name="Normal 5 2 2 2 3 2" xfId="2213" xr:uid="{AE1274C4-BA77-4405-91AC-86C9204AFD4A}"/>
    <cellStyle name="Normal 5 2 2 2 3 2 2" xfId="2762" xr:uid="{F9C9F8F4-34DF-4197-ACEA-9887B836BC5E}"/>
    <cellStyle name="Normal 5 2 2 2 3 2 2 2" xfId="3846" xr:uid="{2173FC16-E789-4C2A-960D-731C0AF1B242}"/>
    <cellStyle name="Normal 5 2 2 2 3 2 3" xfId="3304" xr:uid="{BE8808B7-7C3E-4C83-9BB1-13C1CD7D1CC2}"/>
    <cellStyle name="Normal 5 2 2 2 3 3" xfId="2492" xr:uid="{485DD9FF-C871-4A5E-BB11-D9553DAE34CF}"/>
    <cellStyle name="Normal 5 2 2 2 3 3 2" xfId="3576" xr:uid="{2B4BF2B1-E713-440D-856C-BF62EA24F2B4}"/>
    <cellStyle name="Normal 5 2 2 2 3 4" xfId="3033" xr:uid="{7819DFD2-37B1-4A58-BC95-FE2556BF947B}"/>
    <cellStyle name="Normal 5 2 2 2 4" xfId="2130" xr:uid="{BA08DBD0-669B-42BB-854F-D033C6E09113}"/>
    <cellStyle name="Normal 5 2 2 2 4 2" xfId="2680" xr:uid="{BBC644DC-0680-41C7-B993-DF5FD04D3262}"/>
    <cellStyle name="Normal 5 2 2 2 4 2 2" xfId="3764" xr:uid="{7137CC32-D080-44C6-9D2B-601494F4A39F}"/>
    <cellStyle name="Normal 5 2 2 2 4 3" xfId="3222" xr:uid="{30EDCC13-8164-4FB0-B5C2-80D1FB318FCF}"/>
    <cellStyle name="Normal 5 2 2 2 5" xfId="2410" xr:uid="{BEA8A545-4B19-4CD8-A61A-4852B984390A}"/>
    <cellStyle name="Normal 5 2 2 2 5 2" xfId="3494" xr:uid="{637A81E6-829A-4765-8278-F8EA9017DF1B}"/>
    <cellStyle name="Normal 5 2 2 2 6" xfId="2951" xr:uid="{824E8194-0CB3-40B3-AEC3-61A3DA68C8C4}"/>
    <cellStyle name="Normal 5 2 2 3" xfId="1876" xr:uid="{7361A226-3204-4AAB-B789-F12A3D3B90B3}"/>
    <cellStyle name="Normal 5 2 2 3 2" xfId="2266" xr:uid="{AA1D8460-5038-474D-9948-0AF809A698B2}"/>
    <cellStyle name="Normal 5 2 2 3 2 2" xfId="2815" xr:uid="{5E8F2A37-E187-44CC-90D8-13A6533CD205}"/>
    <cellStyle name="Normal 5 2 2 3 2 2 2" xfId="3899" xr:uid="{BF5DFB48-75C9-48A9-81C2-09F216655559}"/>
    <cellStyle name="Normal 5 2 2 3 2 3" xfId="3357" xr:uid="{734E6736-0BBF-4455-8466-BDF963B24502}"/>
    <cellStyle name="Normal 5 2 2 3 3" xfId="2545" xr:uid="{4CE1C825-BBFA-4FAA-B3A7-F8DFF89597E9}"/>
    <cellStyle name="Normal 5 2 2 3 3 2" xfId="3629" xr:uid="{93ADC948-DEB8-4578-B147-9DD49F97766B}"/>
    <cellStyle name="Normal 5 2 2 3 4" xfId="3087" xr:uid="{21B56341-7CAE-4A6D-9EB3-DBCD41C7C973}"/>
    <cellStyle name="Normal 5 2 2 4" xfId="2012" xr:uid="{E9B50E8B-DF0B-4565-9CBB-AC2558D0B64C}"/>
    <cellStyle name="Normal 5 2 2 4 2" xfId="2212" xr:uid="{96B8589A-49DF-42D8-B02C-5F6C6A6AF877}"/>
    <cellStyle name="Normal 5 2 2 4 2 2" xfId="2761" xr:uid="{572E6332-3652-4A2E-9441-CA4014879F41}"/>
    <cellStyle name="Normal 5 2 2 4 2 2 2" xfId="3845" xr:uid="{01A6BCEA-F26A-4FD3-AF11-BC9B77C893CB}"/>
    <cellStyle name="Normal 5 2 2 4 2 3" xfId="3303" xr:uid="{51DC6DEC-96C0-4892-9AFD-B97BF14CDA82}"/>
    <cellStyle name="Normal 5 2 2 4 3" xfId="2491" xr:uid="{14A0504F-0212-46F9-B351-672309BFEB8E}"/>
    <cellStyle name="Normal 5 2 2 4 3 2" xfId="3575" xr:uid="{BA64CACB-16BA-430C-AE33-F95B4075FDD8}"/>
    <cellStyle name="Normal 5 2 2 4 4" xfId="3032" xr:uid="{7836EB7D-9F54-43CF-A182-504E984EF6E8}"/>
    <cellStyle name="Normal 5 2 2 5" xfId="2080" xr:uid="{75073806-9620-4C76-85B1-8778BC5326E4}"/>
    <cellStyle name="Normal 5 2 2 5 2" xfId="2635" xr:uid="{A8D7B07D-F691-4CE9-97B3-67C5BA44DE01}"/>
    <cellStyle name="Normal 5 2 2 5 2 2" xfId="3719" xr:uid="{D9134954-73F1-4D22-AA5F-F5C8FAB631E1}"/>
    <cellStyle name="Normal 5 2 2 5 3" xfId="3177" xr:uid="{703F17B5-B74F-4C3D-8359-60B0C27E2C2F}"/>
    <cellStyle name="Normal 5 2 2 6" xfId="2364" xr:uid="{85D8A9FE-16AE-49D6-B708-2E43929E1281}"/>
    <cellStyle name="Normal 5 2 2 6 2" xfId="3447" xr:uid="{B31EEEB3-5024-42E5-A438-59CE6EEF4AFA}"/>
    <cellStyle name="Normal 5 2 2 7" xfId="2906" xr:uid="{6AB934F3-0280-4573-B2D5-04C9DB85658F}"/>
    <cellStyle name="Normal 5 2 3" xfId="1699" xr:uid="{439B7473-90E3-46FA-9D7F-2E6BE31564E8}"/>
    <cellStyle name="Normal 5 2 3 2" xfId="1700" xr:uid="{53D773B3-AE14-40F2-9B53-DE5FCD973F36}"/>
    <cellStyle name="Normal 5 2 3 2 2" xfId="1934" xr:uid="{28E60B8A-731F-4C9E-8A7F-6500C83FF338}"/>
    <cellStyle name="Normal 5 2 3 2 2 2" xfId="2317" xr:uid="{E6369737-BAA6-4895-8EFF-AAA9BE1B9803}"/>
    <cellStyle name="Normal 5 2 3 2 2 2 2" xfId="2866" xr:uid="{4F0422A8-1667-49B6-AA9A-59407D38A11B}"/>
    <cellStyle name="Normal 5 2 3 2 2 2 2 2" xfId="3950" xr:uid="{C63EAF15-56FD-4C81-AC77-4E031F580E91}"/>
    <cellStyle name="Normal 5 2 3 2 2 2 3" xfId="3408" xr:uid="{D86BCF6A-27EA-4399-8E34-E4D059F03445}"/>
    <cellStyle name="Normal 5 2 3 2 2 3" xfId="2596" xr:uid="{E9C255B1-9494-4226-A469-CA6ED7C09BF6}"/>
    <cellStyle name="Normal 5 2 3 2 2 3 2" xfId="3680" xr:uid="{9819F0F0-9851-451F-838D-D1F7F4022FC3}"/>
    <cellStyle name="Normal 5 2 3 2 2 4" xfId="3138" xr:uid="{A16A6B1A-E2F1-4D12-B31F-598FF488823C}"/>
    <cellStyle name="Normal 5 2 3 2 3" xfId="2015" xr:uid="{5C9A7956-2561-4916-9C70-DE061E4D3B53}"/>
    <cellStyle name="Normal 5 2 3 2 3 2" xfId="2215" xr:uid="{BBBF91CE-53D0-4AC1-82EA-52EB9183F29D}"/>
    <cellStyle name="Normal 5 2 3 2 3 2 2" xfId="2764" xr:uid="{536C3A83-9024-4929-84BE-118631D488A9}"/>
    <cellStyle name="Normal 5 2 3 2 3 2 2 2" xfId="3848" xr:uid="{A169AF38-91C0-4CC0-9CA6-ED2CFA8444C3}"/>
    <cellStyle name="Normal 5 2 3 2 3 2 3" xfId="3306" xr:uid="{64082222-4A7F-432F-AF0F-76F9BF3DCBA0}"/>
    <cellStyle name="Normal 5 2 3 2 3 3" xfId="2494" xr:uid="{69E1F20E-7705-4C48-99CC-03D73A8193BD}"/>
    <cellStyle name="Normal 5 2 3 2 3 3 2" xfId="3578" xr:uid="{682B54F2-22F0-48E2-9D23-30390261A799}"/>
    <cellStyle name="Normal 5 2 3 2 3 4" xfId="3035" xr:uid="{3C000757-3315-4B44-8CF0-8D0A59F53169}"/>
    <cellStyle name="Normal 5 2 3 2 4" xfId="2136" xr:uid="{E94675F0-6F4E-4D9D-82B1-34B60EFF8BA2}"/>
    <cellStyle name="Normal 5 2 3 2 4 2" xfId="2686" xr:uid="{7505A28D-A0D5-4E75-B662-DC9AC5202A7D}"/>
    <cellStyle name="Normal 5 2 3 2 4 2 2" xfId="3770" xr:uid="{31C231A5-5F11-476D-96CD-D4F7859956EC}"/>
    <cellStyle name="Normal 5 2 3 2 4 3" xfId="3228" xr:uid="{E5ABA21A-0004-43A5-A7DE-91526005DAE5}"/>
    <cellStyle name="Normal 5 2 3 2 5" xfId="2416" xr:uid="{2A3A851E-4B80-42F2-9E11-3CE3A9E942E7}"/>
    <cellStyle name="Normal 5 2 3 2 5 2" xfId="3500" xr:uid="{F595DAFE-C666-4D9F-8E5D-0642AC221FC8}"/>
    <cellStyle name="Normal 5 2 3 2 6" xfId="2957" xr:uid="{140CE674-C816-4E84-B950-7206581AE5C0}"/>
    <cellStyle name="Normal 5 2 3 3" xfId="1889" xr:uid="{10389E8C-56C5-464E-AA0A-9FBFBCEB0D85}"/>
    <cellStyle name="Normal 5 2 3 3 2" xfId="2272" xr:uid="{5E205C14-C912-4362-A496-9E333E14812A}"/>
    <cellStyle name="Normal 5 2 3 3 2 2" xfId="2821" xr:uid="{B9C41E4C-C025-4E20-B2B6-BBD54CDD13C3}"/>
    <cellStyle name="Normal 5 2 3 3 2 2 2" xfId="3905" xr:uid="{6110C74A-1819-4015-962D-8D20556C70F6}"/>
    <cellStyle name="Normal 5 2 3 3 2 3" xfId="3363" xr:uid="{932BD186-3750-4C07-8C45-CC92572070BE}"/>
    <cellStyle name="Normal 5 2 3 3 3" xfId="2551" xr:uid="{3863CFD6-BE87-4B32-92F2-7BF6E93B71BD}"/>
    <cellStyle name="Normal 5 2 3 3 3 2" xfId="3635" xr:uid="{10184B1E-7D47-4CA6-8552-3DCFF8309CD2}"/>
    <cellStyle name="Normal 5 2 3 3 4" xfId="3093" xr:uid="{C1F8793A-F1E8-4B72-9307-E737315E8A1D}"/>
    <cellStyle name="Normal 5 2 3 4" xfId="2014" xr:uid="{51B1E899-73F9-41C4-A6E3-645FA419D7EF}"/>
    <cellStyle name="Normal 5 2 3 4 2" xfId="2214" xr:uid="{3CDE3F30-DC01-43AE-81E1-C612D0811BE0}"/>
    <cellStyle name="Normal 5 2 3 4 2 2" xfId="2763" xr:uid="{0A564108-97B6-4D1E-8D48-34BCC43F39A8}"/>
    <cellStyle name="Normal 5 2 3 4 2 2 2" xfId="3847" xr:uid="{247E25F1-457F-47FE-8C5D-2D20D6AA02DC}"/>
    <cellStyle name="Normal 5 2 3 4 2 3" xfId="3305" xr:uid="{12E77DBF-51C3-496C-A994-F79006182658}"/>
    <cellStyle name="Normal 5 2 3 4 3" xfId="2493" xr:uid="{64322ADF-AE40-480C-B961-3DB277606924}"/>
    <cellStyle name="Normal 5 2 3 4 3 2" xfId="3577" xr:uid="{D4011C02-A9CA-4C2F-8EC4-A7B26D563D76}"/>
    <cellStyle name="Normal 5 2 3 4 4" xfId="3034" xr:uid="{97D5706E-66BC-41BC-A3C3-855700385F50}"/>
    <cellStyle name="Normal 5 2 3 5" xfId="2091" xr:uid="{2DBE1804-3C75-48D7-BC09-D2EAB20D6FFF}"/>
    <cellStyle name="Normal 5 2 3 5 2" xfId="2641" xr:uid="{8DBABEE1-14B4-418D-A0D7-94518EFA873B}"/>
    <cellStyle name="Normal 5 2 3 5 2 2" xfId="3725" xr:uid="{8FF4F9A8-9C50-4AE7-9A4E-2467FB0F6F38}"/>
    <cellStyle name="Normal 5 2 3 5 3" xfId="3183" xr:uid="{FD1F11AD-4EAF-4177-94FD-ADE0ADCBFB6A}"/>
    <cellStyle name="Normal 5 2 3 6" xfId="2371" xr:uid="{2418F7C4-C8D2-4009-858F-08E921136727}"/>
    <cellStyle name="Normal 5 2 3 6 2" xfId="3454" xr:uid="{07B4B045-0126-465D-A220-7A7F9FA45E97}"/>
    <cellStyle name="Normal 5 2 3 7" xfId="2912" xr:uid="{BCCE7BF5-AA44-4F5C-A61A-42CCA7D6EE12}"/>
    <cellStyle name="Normal 5 2 4" xfId="1701" xr:uid="{AC71FDDB-B3D3-417B-80B5-6E878F05551A}"/>
    <cellStyle name="Normal 5 2 4 2" xfId="1914" xr:uid="{620EAFF7-FCA4-4EEF-81BB-9CC2FCBD25E9}"/>
    <cellStyle name="Normal 5 2 4 2 2" xfId="2297" xr:uid="{7CC7E97F-AF33-420A-B83E-0172AEB32FC4}"/>
    <cellStyle name="Normal 5 2 4 2 2 2" xfId="2846" xr:uid="{9FA66EE1-681C-4BF9-88CA-3ABFC0B610A5}"/>
    <cellStyle name="Normal 5 2 4 2 2 2 2" xfId="3930" xr:uid="{380826F6-A880-4613-B907-526EF761367D}"/>
    <cellStyle name="Normal 5 2 4 2 2 3" xfId="3388" xr:uid="{2A02D7FD-AC6F-436A-A2CD-2CBBC0D68F44}"/>
    <cellStyle name="Normal 5 2 4 2 3" xfId="2576" xr:uid="{0AE6B559-E52C-4EF5-A52A-CB4520574F43}"/>
    <cellStyle name="Normal 5 2 4 2 3 2" xfId="3660" xr:uid="{0B393E19-4274-4400-9C53-9B99E2814035}"/>
    <cellStyle name="Normal 5 2 4 2 4" xfId="3118" xr:uid="{678ED6CB-94D2-47D6-B83A-5746B0F866FC}"/>
    <cellStyle name="Normal 5 2 4 3" xfId="2016" xr:uid="{6026F8D5-CD54-4110-8B39-4F8E7988044C}"/>
    <cellStyle name="Normal 5 2 4 3 2" xfId="2216" xr:uid="{514D7305-B06D-4624-B268-77C87BF0FE1A}"/>
    <cellStyle name="Normal 5 2 4 3 2 2" xfId="2765" xr:uid="{92F195C3-4C0D-40DF-B3AF-B8CA65F90C7B}"/>
    <cellStyle name="Normal 5 2 4 3 2 2 2" xfId="3849" xr:uid="{32CAE1DE-8BC2-41B0-A88A-B354FCF6001C}"/>
    <cellStyle name="Normal 5 2 4 3 2 3" xfId="3307" xr:uid="{39717872-0CC3-4A8D-A817-59C153AC9B1B}"/>
    <cellStyle name="Normal 5 2 4 3 3" xfId="2495" xr:uid="{7213101F-2049-4999-AA7B-B67FF65F24D9}"/>
    <cellStyle name="Normal 5 2 4 3 3 2" xfId="3579" xr:uid="{FB13A600-2D5A-4DBC-8D0F-9BB669AE33B0}"/>
    <cellStyle name="Normal 5 2 4 3 4" xfId="3036" xr:uid="{06C34CA0-CF52-4C45-9E24-5B590924A93C}"/>
    <cellStyle name="Normal 5 2 4 4" xfId="2116" xr:uid="{3A1D25E1-D21E-44F6-80D9-DC1590BBCF9D}"/>
    <cellStyle name="Normal 5 2 4 4 2" xfId="2666" xr:uid="{BB65D0A0-010E-4668-B8FC-B82E1ED74A4D}"/>
    <cellStyle name="Normal 5 2 4 4 2 2" xfId="3750" xr:uid="{EF98F900-4BF7-4A1C-A13A-E157CD9817D5}"/>
    <cellStyle name="Normal 5 2 4 4 3" xfId="3208" xr:uid="{5CF3C6DD-0829-45C4-82D4-D4C24541160E}"/>
    <cellStyle name="Normal 5 2 4 5" xfId="2396" xr:uid="{1B3513AA-C8B0-47E0-8E68-AA7CB9196900}"/>
    <cellStyle name="Normal 5 2 4 5 2" xfId="3480" xr:uid="{AFF1B2D9-4FE2-4EAF-B72E-2A7D9B17D50F}"/>
    <cellStyle name="Normal 5 2 4 6" xfId="2937" xr:uid="{ACEC6ED3-0968-4E32-8BC8-CCC8FBF2B6EE}"/>
    <cellStyle name="Normal 5 2 5" xfId="1862" xr:uid="{DB4CB615-FF13-4066-85DD-66B3BAAC8E09}"/>
    <cellStyle name="Normal 5 2 5 2" xfId="2252" xr:uid="{A950C658-97FA-49FD-9C2C-10803C9A9120}"/>
    <cellStyle name="Normal 5 2 5 2 2" xfId="2801" xr:uid="{DAC522C5-459F-49DC-99FB-2498EB296D28}"/>
    <cellStyle name="Normal 5 2 5 2 2 2" xfId="3885" xr:uid="{8C684BEF-FE19-4224-B523-5ACE87005959}"/>
    <cellStyle name="Normal 5 2 5 2 3" xfId="3343" xr:uid="{3D1B03A6-BEA3-4AF2-A1BA-0EAA247EBA05}"/>
    <cellStyle name="Normal 5 2 5 3" xfId="2531" xr:uid="{13AB4124-D547-441D-8009-FD19AEC0049F}"/>
    <cellStyle name="Normal 5 2 5 3 2" xfId="3615" xr:uid="{58580A4C-BA1C-45C5-96C3-322811F56F3A}"/>
    <cellStyle name="Normal 5 2 5 4" xfId="3073" xr:uid="{78E31E9E-DDBF-4767-A5CB-0B19BF7416DF}"/>
    <cellStyle name="Normal 5 2 6" xfId="1962" xr:uid="{8D62BC4D-32C3-4948-900F-E8CB037A132E}"/>
    <cellStyle name="Normal 5 2 6 2" xfId="2162" xr:uid="{2214BB3C-AB92-40C4-B68C-9F0ECA54A9E5}"/>
    <cellStyle name="Normal 5 2 6 2 2" xfId="2711" xr:uid="{764FC389-D071-4AF8-B81D-8FF6955BA3BD}"/>
    <cellStyle name="Normal 5 2 6 2 2 2" xfId="3795" xr:uid="{F9BA121E-3D72-4D5C-B66B-ADCE445FCB9C}"/>
    <cellStyle name="Normal 5 2 6 2 3" xfId="3253" xr:uid="{B79CA9E3-10F5-446B-9867-7EA937250971}"/>
    <cellStyle name="Normal 5 2 6 3" xfId="2441" xr:uid="{BC819F37-3E25-4291-BDDC-5A7D6CABC98C}"/>
    <cellStyle name="Normal 5 2 6 3 2" xfId="3525" xr:uid="{9BF33B1C-FA99-4502-A3B5-B37C9DDCB2E9}"/>
    <cellStyle name="Normal 5 2 6 4" xfId="2982" xr:uid="{381949B8-D829-4DC0-85EA-73C4232D3DCB}"/>
    <cellStyle name="Normal 5 2 7" xfId="2066" xr:uid="{7D7A8F7D-CF1B-4BE8-AC1A-E7860C24E842}"/>
    <cellStyle name="Normal 5 2 7 2" xfId="2621" xr:uid="{D3FBC285-188C-4E3F-82DF-18BF0D287D9E}"/>
    <cellStyle name="Normal 5 2 7 2 2" xfId="3705" xr:uid="{DE45800E-E1EA-4249-9B49-D35DFF72609B}"/>
    <cellStyle name="Normal 5 2 7 3" xfId="3163" xr:uid="{69A82297-6059-4DA3-81DE-6889CA247E49}"/>
    <cellStyle name="Normal 5 2 8" xfId="2350" xr:uid="{DA779750-A0C7-479D-AAC5-F6915E744C13}"/>
    <cellStyle name="Normal 5 2 8 2" xfId="3433" xr:uid="{F82E4AD7-5FAB-4BC5-A331-19733E6B2FE5}"/>
    <cellStyle name="Normal 5 2 9" xfId="2892" xr:uid="{243395A3-140A-4242-8683-29E258672868}"/>
    <cellStyle name="Normal 5 3" xfId="1702" xr:uid="{DAD225AA-E08F-463C-88EB-B95B980157D3}"/>
    <cellStyle name="Normal 5 3 2" xfId="1703" xr:uid="{04B8AB3C-967B-4FA2-B05B-F93336184FB4}"/>
    <cellStyle name="Normal 5 3 2 2" xfId="1935" xr:uid="{D9549567-D10A-4AAD-B888-63C88F678810}"/>
    <cellStyle name="Normal 5 3 2 2 2" xfId="2318" xr:uid="{E030BCE8-00F6-4F33-97C7-865BAB35C8BD}"/>
    <cellStyle name="Normal 5 3 2 2 2 2" xfId="2867" xr:uid="{3B67417E-8D1C-4D78-B0D5-F2C21D6A7D26}"/>
    <cellStyle name="Normal 5 3 2 2 2 2 2" xfId="3951" xr:uid="{9E36350E-136C-4AED-8625-9AE5B6A05996}"/>
    <cellStyle name="Normal 5 3 2 2 2 3" xfId="3409" xr:uid="{AFB40EEE-901C-4CEF-943C-DC4D290BD095}"/>
    <cellStyle name="Normal 5 3 2 2 3" xfId="2597" xr:uid="{1152B3DA-7DEF-480F-9CA9-8670504CEAC3}"/>
    <cellStyle name="Normal 5 3 2 2 3 2" xfId="3681" xr:uid="{3F5798B3-7867-4600-90AE-7562A981D79E}"/>
    <cellStyle name="Normal 5 3 2 2 4" xfId="3139" xr:uid="{F35F2B29-7965-4ACD-855C-4199747E9312}"/>
    <cellStyle name="Normal 5 3 2 3" xfId="2018" xr:uid="{97D05967-5926-4AFE-BB07-8826B1471F50}"/>
    <cellStyle name="Normal 5 3 2 3 2" xfId="2218" xr:uid="{93283465-CE4C-4FDC-B914-BA1DAA68A938}"/>
    <cellStyle name="Normal 5 3 2 3 2 2" xfId="2767" xr:uid="{518C71DA-7A07-4FDE-9E87-D2A3428C4157}"/>
    <cellStyle name="Normal 5 3 2 3 2 2 2" xfId="3851" xr:uid="{AD50BF58-0D6D-4BE7-AAA4-A48096E0AD9C}"/>
    <cellStyle name="Normal 5 3 2 3 2 3" xfId="3309" xr:uid="{61799C54-95DF-4A1A-811A-B7E99BC005A8}"/>
    <cellStyle name="Normal 5 3 2 3 3" xfId="2497" xr:uid="{EA7FF8AE-96C2-4A1F-B0A8-43A43EB37B96}"/>
    <cellStyle name="Normal 5 3 2 3 3 2" xfId="3581" xr:uid="{B41808A9-A3BB-4729-85D4-FE7F1C235745}"/>
    <cellStyle name="Normal 5 3 2 3 4" xfId="3038" xr:uid="{EDF3001D-4535-4126-B09F-7738D4254E47}"/>
    <cellStyle name="Normal 5 3 2 4" xfId="2137" xr:uid="{3B20C2B3-7032-40D8-ACE0-4733614143CE}"/>
    <cellStyle name="Normal 5 3 2 4 2" xfId="2687" xr:uid="{FE1E4AA9-8CCD-4E07-AEEF-7C44595F35AA}"/>
    <cellStyle name="Normal 5 3 2 4 2 2" xfId="3771" xr:uid="{2C89F576-4E86-42F5-8B8E-E16211E6D67B}"/>
    <cellStyle name="Normal 5 3 2 4 3" xfId="3229" xr:uid="{176C017E-5889-4E6E-87DD-514FA3368A48}"/>
    <cellStyle name="Normal 5 3 2 5" xfId="2417" xr:uid="{24ADAD24-4240-4444-B9F8-DBF0BF45E530}"/>
    <cellStyle name="Normal 5 3 2 5 2" xfId="3501" xr:uid="{A4ED4067-C60A-471B-8759-F05776FA7101}"/>
    <cellStyle name="Normal 5 3 2 6" xfId="2958" xr:uid="{B291657C-AFAE-46BA-8554-75D0376C047D}"/>
    <cellStyle name="Normal 5 3 3" xfId="1890" xr:uid="{D6383726-6698-4D45-8AA9-256D100A9123}"/>
    <cellStyle name="Normal 5 3 3 2" xfId="2273" xr:uid="{8C695634-C8DE-4ACE-B453-659BE79D1E73}"/>
    <cellStyle name="Normal 5 3 3 2 2" xfId="2822" xr:uid="{9FA6E696-D394-4CB1-AA84-B9208356982C}"/>
    <cellStyle name="Normal 5 3 3 2 2 2" xfId="3906" xr:uid="{E43D91B1-CED9-4D58-AF74-11334AA41A0B}"/>
    <cellStyle name="Normal 5 3 3 2 3" xfId="3364" xr:uid="{605FFD48-F3FC-40CE-B2D4-21D6F72906BD}"/>
    <cellStyle name="Normal 5 3 3 3" xfId="2552" xr:uid="{5BFCB424-25AA-4C83-B2B0-FBB9785A33C7}"/>
    <cellStyle name="Normal 5 3 3 3 2" xfId="3636" xr:uid="{8138EBD4-9FA6-4E50-95FB-3380A29CACB5}"/>
    <cellStyle name="Normal 5 3 3 4" xfId="3094" xr:uid="{829BE495-43D6-44C8-94F8-0EE2E8E73CCF}"/>
    <cellStyle name="Normal 5 3 4" xfId="2017" xr:uid="{1783294C-7279-4017-AE3A-BDCFC608E221}"/>
    <cellStyle name="Normal 5 3 4 2" xfId="2217" xr:uid="{31A57E65-91A7-4BAE-887A-BC637AADA1E0}"/>
    <cellStyle name="Normal 5 3 4 2 2" xfId="2766" xr:uid="{8470507F-A59D-43D3-B5C8-EB53763DE836}"/>
    <cellStyle name="Normal 5 3 4 2 2 2" xfId="3850" xr:uid="{DE710EF1-51CF-46F4-8C65-8B643AE504E3}"/>
    <cellStyle name="Normal 5 3 4 2 3" xfId="3308" xr:uid="{B81F8179-3E46-41B2-9FE1-FADC40FF8AC5}"/>
    <cellStyle name="Normal 5 3 4 3" xfId="2496" xr:uid="{C4C65B18-53A3-4F29-B101-64BF70AD1978}"/>
    <cellStyle name="Normal 5 3 4 3 2" xfId="3580" xr:uid="{B1C37CC0-8F2F-4AE7-ABC7-E3AB31DCD025}"/>
    <cellStyle name="Normal 5 3 4 4" xfId="3037" xr:uid="{7FED8FDE-9BE0-4EED-8173-86B43FDFDA95}"/>
    <cellStyle name="Normal 5 3 5" xfId="2092" xr:uid="{D3D19429-4275-4F24-9FEA-73AEFE735361}"/>
    <cellStyle name="Normal 5 3 5 2" xfId="2642" xr:uid="{38462208-2680-4CF8-BBFC-310CE358DECB}"/>
    <cellStyle name="Normal 5 3 5 2 2" xfId="3726" xr:uid="{0917E3B8-57DF-4472-B529-1AB259AE274C}"/>
    <cellStyle name="Normal 5 3 5 3" xfId="3184" xr:uid="{7BE1C7CD-8CE3-4AB2-8533-F42105356754}"/>
    <cellStyle name="Normal 5 3 6" xfId="2372" xr:uid="{0003E67A-53C6-4913-8184-B6698A02C315}"/>
    <cellStyle name="Normal 5 3 6 2" xfId="3455" xr:uid="{16A13F78-84C2-413E-96A6-BA1A0FD457B5}"/>
    <cellStyle name="Normal 5 3 7" xfId="2913" xr:uid="{ED90C234-7299-447C-A34A-F89A8A7D02F0}"/>
    <cellStyle name="Normal 5 4" xfId="1704" xr:uid="{05952D6B-A57F-496F-A69A-9316E77F0FFE}"/>
    <cellStyle name="Normal 5 4 2" xfId="1705" xr:uid="{547F7F15-7B77-4662-9CA0-D68CC606AAE8}"/>
    <cellStyle name="Normal 5 4 2 2" xfId="1936" xr:uid="{CE8D3CF3-2D4C-49DA-A72C-CEC4CF68F495}"/>
    <cellStyle name="Normal 5 4 2 2 2" xfId="2319" xr:uid="{78ED217B-63A2-4C3F-8E6A-A3C53D0114C0}"/>
    <cellStyle name="Normal 5 4 2 2 2 2" xfId="2868" xr:uid="{B3668E58-7498-4C37-BBDD-B9F026E6BB64}"/>
    <cellStyle name="Normal 5 4 2 2 2 2 2" xfId="3952" xr:uid="{A2AAA0A0-4433-4109-8646-AB830777B23E}"/>
    <cellStyle name="Normal 5 4 2 2 2 3" xfId="3410" xr:uid="{0191955A-9BBE-4CB6-A9E1-C40306745499}"/>
    <cellStyle name="Normal 5 4 2 2 3" xfId="2598" xr:uid="{A95FC524-EDC6-4F0D-BFC7-23C25622A7BF}"/>
    <cellStyle name="Normal 5 4 2 2 3 2" xfId="3682" xr:uid="{E75CAD97-CB68-4D5F-9BF2-638F0E3B7286}"/>
    <cellStyle name="Normal 5 4 2 2 4" xfId="3140" xr:uid="{60D6859B-87E4-415F-BD8F-8257791511C8}"/>
    <cellStyle name="Normal 5 4 2 3" xfId="2020" xr:uid="{C93BDA82-531F-4700-B7E6-300B06FFF1C1}"/>
    <cellStyle name="Normal 5 4 2 3 2" xfId="2220" xr:uid="{B1418E4A-8ADF-4D36-9932-522F2A9B6D57}"/>
    <cellStyle name="Normal 5 4 2 3 2 2" xfId="2769" xr:uid="{9CA6FD43-73F8-407D-9DA4-E0F06D8A802A}"/>
    <cellStyle name="Normal 5 4 2 3 2 2 2" xfId="3853" xr:uid="{9DA4AD75-861E-4EAA-AB1A-0E6106FD74D5}"/>
    <cellStyle name="Normal 5 4 2 3 2 3" xfId="3311" xr:uid="{FA8C8C88-71BC-416D-920E-C363B8493087}"/>
    <cellStyle name="Normal 5 4 2 3 3" xfId="2499" xr:uid="{1D1F004C-4151-41B1-81C4-2EA3BE1D3C90}"/>
    <cellStyle name="Normal 5 4 2 3 3 2" xfId="3583" xr:uid="{BB998E6E-04A0-4D59-9865-E1C285F3224B}"/>
    <cellStyle name="Normal 5 4 2 3 4" xfId="3040" xr:uid="{FEBCC052-23CF-4D65-BC0E-13C1671015D1}"/>
    <cellStyle name="Normal 5 4 2 4" xfId="2138" xr:uid="{2C4A7315-5EF6-4FA4-A22D-EB1D1387E288}"/>
    <cellStyle name="Normal 5 4 2 4 2" xfId="2688" xr:uid="{38C8BF80-B5E1-4365-82C9-F720C7B22894}"/>
    <cellStyle name="Normal 5 4 2 4 2 2" xfId="3772" xr:uid="{C1A6F3F5-B90C-44E1-A698-51CF23E1E664}"/>
    <cellStyle name="Normal 5 4 2 4 3" xfId="3230" xr:uid="{B6B2CC8F-0C2F-4987-97F7-362C7D8313AE}"/>
    <cellStyle name="Normal 5 4 2 5" xfId="2418" xr:uid="{1EBF6B03-2CC1-456A-8FB0-EEEDDB46B308}"/>
    <cellStyle name="Normal 5 4 2 5 2" xfId="3502" xr:uid="{EC16D0BF-0F1D-4B15-95A1-21D652F3586F}"/>
    <cellStyle name="Normal 5 4 2 6" xfId="2959" xr:uid="{5E06EFBD-ECE1-4716-93A9-2B9CF2CDB0B9}"/>
    <cellStyle name="Normal 5 4 3" xfId="1891" xr:uid="{0448F51B-FDA4-44D0-9013-9D0DED6F0937}"/>
    <cellStyle name="Normal 5 4 3 2" xfId="2274" xr:uid="{67A3C06D-E2C8-47AE-8F95-C611E12C538C}"/>
    <cellStyle name="Normal 5 4 3 2 2" xfId="2823" xr:uid="{7B56CAF1-3CC3-4997-B985-D0A5464C66FB}"/>
    <cellStyle name="Normal 5 4 3 2 2 2" xfId="3907" xr:uid="{7554E5C5-8E79-47C9-9C8C-9481923E3BF2}"/>
    <cellStyle name="Normal 5 4 3 2 3" xfId="3365" xr:uid="{8C48C206-8810-4229-8558-CC9642133DA5}"/>
    <cellStyle name="Normal 5 4 3 3" xfId="2553" xr:uid="{4541219F-E5AD-4322-ADC8-5AE467301FF7}"/>
    <cellStyle name="Normal 5 4 3 3 2" xfId="3637" xr:uid="{7DF84405-63AB-407B-9A30-2660394EF95F}"/>
    <cellStyle name="Normal 5 4 3 4" xfId="3095" xr:uid="{B9BBF386-9125-4372-AA0C-D3AB18BED0BD}"/>
    <cellStyle name="Normal 5 4 4" xfId="2019" xr:uid="{294A1DE1-CF7A-41A4-AF7D-B8051AD7B938}"/>
    <cellStyle name="Normal 5 4 4 2" xfId="2219" xr:uid="{378BBB5C-E423-477F-8E79-08FAA051B074}"/>
    <cellStyle name="Normal 5 4 4 2 2" xfId="2768" xr:uid="{C59BD6BA-F8C8-4627-821C-8D5D55E09082}"/>
    <cellStyle name="Normal 5 4 4 2 2 2" xfId="3852" xr:uid="{424D0EF6-2229-4E80-9027-A99739ACC0C4}"/>
    <cellStyle name="Normal 5 4 4 2 3" xfId="3310" xr:uid="{5C166B4B-4C9A-4936-B3EE-8620B94A32B4}"/>
    <cellStyle name="Normal 5 4 4 3" xfId="2498" xr:uid="{D301899D-522A-43D0-8795-C52466BEC24E}"/>
    <cellStyle name="Normal 5 4 4 3 2" xfId="3582" xr:uid="{CF633B12-4509-4F8C-A39C-D41E8217D09D}"/>
    <cellStyle name="Normal 5 4 4 4" xfId="3039" xr:uid="{5A113E4F-3A5F-49F9-9758-95A7C8247C44}"/>
    <cellStyle name="Normal 5 4 5" xfId="2093" xr:uid="{5BB59DFE-ADE5-45E5-B119-494F3EA46BFA}"/>
    <cellStyle name="Normal 5 4 5 2" xfId="2643" xr:uid="{8E6492B8-D38E-4B0B-A07E-5F97DEF24EC2}"/>
    <cellStyle name="Normal 5 4 5 2 2" xfId="3727" xr:uid="{E15E6566-572C-4C69-9133-5338A348B4C2}"/>
    <cellStyle name="Normal 5 4 5 3" xfId="3185" xr:uid="{FA15635D-BC43-498C-8CD1-5640C85DAE98}"/>
    <cellStyle name="Normal 5 4 6" xfId="2373" xr:uid="{1F759608-8A73-4B9E-B6A7-07CC1C320E66}"/>
    <cellStyle name="Normal 5 4 6 2" xfId="3456" xr:uid="{906D1841-A1C6-429D-B412-FC584968D0C2}"/>
    <cellStyle name="Normal 5 4 7" xfId="2914" xr:uid="{FCA611D3-83A3-4CA2-AD58-161AD72EEC74}"/>
    <cellStyle name="Normal 5 5" xfId="1706" xr:uid="{5BD606F6-A141-4228-8333-AF52463E382F}"/>
    <cellStyle name="Normal 5 5 2" xfId="1707" xr:uid="{765CA09B-004A-4129-AEA3-93646B2E88B6}"/>
    <cellStyle name="Normal 5 5 2 2" xfId="1933" xr:uid="{A2B5225B-CDAB-49CC-A361-C82056D4C29C}"/>
    <cellStyle name="Normal 5 5 2 2 2" xfId="2316" xr:uid="{DEEEA63E-AF09-4771-8936-9CAD17EC056F}"/>
    <cellStyle name="Normal 5 5 2 2 2 2" xfId="2865" xr:uid="{378D4296-96A2-4469-B5B3-EE5BC944C916}"/>
    <cellStyle name="Normal 5 5 2 2 2 2 2" xfId="3949" xr:uid="{C97F643E-048E-4111-8753-E54440E16B55}"/>
    <cellStyle name="Normal 5 5 2 2 2 3" xfId="3407" xr:uid="{4878F007-A780-4A78-9832-E02873F1249F}"/>
    <cellStyle name="Normal 5 5 2 2 3" xfId="2595" xr:uid="{5C7AE7D7-2AE4-4C76-90BF-72F764ACAA99}"/>
    <cellStyle name="Normal 5 5 2 2 3 2" xfId="3679" xr:uid="{4D36E952-48D0-48A3-8F8D-547F90792DDB}"/>
    <cellStyle name="Normal 5 5 2 2 4" xfId="3137" xr:uid="{CF4FC2A7-3219-4F1E-8FED-E41055D86B14}"/>
    <cellStyle name="Normal 5 5 2 3" xfId="2022" xr:uid="{7A3BAAB9-C3E7-4600-9DB2-1E21FBF83ED7}"/>
    <cellStyle name="Normal 5 5 2 3 2" xfId="2222" xr:uid="{53D821CB-F860-4FC6-B4DF-012558698975}"/>
    <cellStyle name="Normal 5 5 2 3 2 2" xfId="2771" xr:uid="{2E2AA058-FC4D-49E0-96AB-8CCAB4BEA146}"/>
    <cellStyle name="Normal 5 5 2 3 2 2 2" xfId="3855" xr:uid="{3065E091-5B2C-49FE-948D-59C1E70B9CCD}"/>
    <cellStyle name="Normal 5 5 2 3 2 3" xfId="3313" xr:uid="{A16C4E20-5895-4594-A1EE-DEB95967ECBB}"/>
    <cellStyle name="Normal 5 5 2 3 3" xfId="2501" xr:uid="{0A7AF996-7382-4167-8BCD-F75CF0C67DFB}"/>
    <cellStyle name="Normal 5 5 2 3 3 2" xfId="3585" xr:uid="{41E22A93-81DB-48BF-A728-EBB16E832DD3}"/>
    <cellStyle name="Normal 5 5 2 3 4" xfId="3042" xr:uid="{3C9C6D2F-8789-415A-BE20-ACD66FD21044}"/>
    <cellStyle name="Normal 5 5 2 4" xfId="2135" xr:uid="{A62B1BF2-81B4-4293-BE42-ADCB046ADF61}"/>
    <cellStyle name="Normal 5 5 2 4 2" xfId="2685" xr:uid="{E2458A85-5B46-43B7-AFEC-EF7C3A482492}"/>
    <cellStyle name="Normal 5 5 2 4 2 2" xfId="3769" xr:uid="{C936B9CD-522A-4FA3-9FD9-344B52B18D14}"/>
    <cellStyle name="Normal 5 5 2 4 3" xfId="3227" xr:uid="{5893B442-8736-4FA2-BAD9-AD4A9BE65F00}"/>
    <cellStyle name="Normal 5 5 2 5" xfId="2415" xr:uid="{9FCD6C51-E8E7-457D-A74B-DEEAF7512AD5}"/>
    <cellStyle name="Normal 5 5 2 5 2" xfId="3499" xr:uid="{2AB19B16-E6E6-42F9-BFE5-6CB75C918AA7}"/>
    <cellStyle name="Normal 5 5 2 6" xfId="2956" xr:uid="{92C9BFB3-B7F2-485A-8328-6A73070D971F}"/>
    <cellStyle name="Normal 5 5 3" xfId="1888" xr:uid="{AEDBE9CC-6BAC-400D-9B9B-98415256BD74}"/>
    <cellStyle name="Normal 5 5 3 2" xfId="2271" xr:uid="{FFAB2258-9072-456F-97CD-5E495CEABCEF}"/>
    <cellStyle name="Normal 5 5 3 2 2" xfId="2820" xr:uid="{15EB8DCE-07CD-4FDE-A1CB-F651AA8B14CC}"/>
    <cellStyle name="Normal 5 5 3 2 2 2" xfId="3904" xr:uid="{3B489AB1-7A28-4481-A2F8-D5CB62189C1D}"/>
    <cellStyle name="Normal 5 5 3 2 3" xfId="3362" xr:uid="{BC7FAE32-8335-45B7-BD1A-0B74A3D4F29D}"/>
    <cellStyle name="Normal 5 5 3 3" xfId="2550" xr:uid="{206C27F6-ECC0-4E1A-BCA8-568958896382}"/>
    <cellStyle name="Normal 5 5 3 3 2" xfId="3634" xr:uid="{28AA77C0-E5E3-44B9-85D7-51E26FF5856C}"/>
    <cellStyle name="Normal 5 5 3 4" xfId="3092" xr:uid="{5455997A-A814-483B-A08A-41F12F665C7A}"/>
    <cellStyle name="Normal 5 5 4" xfId="2021" xr:uid="{4A04125B-5B01-4ED4-9306-DD127D511000}"/>
    <cellStyle name="Normal 5 5 4 2" xfId="2221" xr:uid="{2F143352-E894-49D0-8647-EC0723B31BFC}"/>
    <cellStyle name="Normal 5 5 4 2 2" xfId="2770" xr:uid="{9BF04BED-7477-4022-8DC6-DC0C4CB1452C}"/>
    <cellStyle name="Normal 5 5 4 2 2 2" xfId="3854" xr:uid="{69B813A7-E63C-4ABB-8B50-DD2C49FBB659}"/>
    <cellStyle name="Normal 5 5 4 2 3" xfId="3312" xr:uid="{34E63172-32CF-404E-9E37-13418B6EC8FD}"/>
    <cellStyle name="Normal 5 5 4 3" xfId="2500" xr:uid="{861D34DC-2E82-4703-878A-573D9BAA97C5}"/>
    <cellStyle name="Normal 5 5 4 3 2" xfId="3584" xr:uid="{EA773C0E-3503-4F9D-961D-C31FFBEB3FE1}"/>
    <cellStyle name="Normal 5 5 4 4" xfId="3041" xr:uid="{534DE84F-811D-413D-8FFD-46B21704819D}"/>
    <cellStyle name="Normal 5 5 5" xfId="2090" xr:uid="{ED675567-A73B-412D-80A0-85560846E0BF}"/>
    <cellStyle name="Normal 5 5 5 2" xfId="2640" xr:uid="{188AF884-F50F-4601-92BA-A0EF9C358C2A}"/>
    <cellStyle name="Normal 5 5 5 2 2" xfId="3724" xr:uid="{01A3D9FD-E86F-44A0-8F73-32441FB36002}"/>
    <cellStyle name="Normal 5 5 5 3" xfId="3182" xr:uid="{65869730-4E09-4248-85C8-DAF4302DE693}"/>
    <cellStyle name="Normal 5 5 6" xfId="2370" xr:uid="{1D46140D-6ADB-4C13-A503-C0AAF753CCCF}"/>
    <cellStyle name="Normal 5 5 6 2" xfId="3453" xr:uid="{BE45F230-3745-4537-93BE-24A4545BAF54}"/>
    <cellStyle name="Normal 5 5 7" xfId="2911" xr:uid="{771C343F-F76B-4FAC-8FCF-3DB395402557}"/>
    <cellStyle name="Normal 5 6" xfId="1708" xr:uid="{9738CB9A-1BFF-413E-A446-C100833C36DB}"/>
    <cellStyle name="Normal 6" xfId="884" xr:uid="{1FE8BC34-C20E-4E34-B66B-2A53EB7D7148}"/>
    <cellStyle name="Normal 6 2" xfId="1709" xr:uid="{3CBB4219-C6C9-40C9-8F5A-148E2F0AA3C2}"/>
    <cellStyle name="Normal 6 3" xfId="1710" xr:uid="{9C34E70C-4B3C-4B8E-8DB9-D44EA02A4879}"/>
    <cellStyle name="Normal 7" xfId="885" xr:uid="{B1CA3990-3A5B-474F-8D8C-D21609729C4C}"/>
    <cellStyle name="Normal 7 2" xfId="1711" xr:uid="{C2A724DA-77C0-4BA1-B50D-1123DD5BAF7B}"/>
    <cellStyle name="Normal 7 2 2" xfId="1712" xr:uid="{84431D18-D8DD-4842-9E9A-9DCFF9CF0D4B}"/>
    <cellStyle name="Normal 7 2 2 2" xfId="1938" xr:uid="{1AA94C61-D3F4-474E-A28B-9235A89161BE}"/>
    <cellStyle name="Normal 7 2 2 2 2" xfId="2321" xr:uid="{FE834862-C6CE-45A8-9417-2F6F4F8E5661}"/>
    <cellStyle name="Normal 7 2 2 2 2 2" xfId="2870" xr:uid="{3228C551-B55A-4AC8-9FD6-8F8B4C9BD8DC}"/>
    <cellStyle name="Normal 7 2 2 2 2 2 2" xfId="3954" xr:uid="{56F14EEF-EDF2-4AB4-BADF-650D8E1E0AE6}"/>
    <cellStyle name="Normal 7 2 2 2 2 3" xfId="3412" xr:uid="{976F0EBD-977A-4022-9EFE-CB0847A939EF}"/>
    <cellStyle name="Normal 7 2 2 2 3" xfId="2600" xr:uid="{8091E37C-B58E-47C9-B166-68A2512400D7}"/>
    <cellStyle name="Normal 7 2 2 2 3 2" xfId="3684" xr:uid="{61AE5145-DC1D-465A-A1F2-FEA2FD827AC1}"/>
    <cellStyle name="Normal 7 2 2 2 4" xfId="3142" xr:uid="{3310906A-2BC4-4F3B-BD4F-3A7B82ED6E20}"/>
    <cellStyle name="Normal 7 2 2 3" xfId="2024" xr:uid="{B5871442-0578-4A75-9D20-09C7E1E83772}"/>
    <cellStyle name="Normal 7 2 2 3 2" xfId="2224" xr:uid="{B08D03B3-14EE-4A5A-80B5-8051D2929301}"/>
    <cellStyle name="Normal 7 2 2 3 2 2" xfId="2773" xr:uid="{99CD1083-EAC0-4588-AF7F-7F44B0C0A9FC}"/>
    <cellStyle name="Normal 7 2 2 3 2 2 2" xfId="3857" xr:uid="{2FA302AB-5DDD-4FF7-BD3D-D39582758996}"/>
    <cellStyle name="Normal 7 2 2 3 2 3" xfId="3315" xr:uid="{DDCA24F5-8695-4AAC-91C9-301D811B0FBB}"/>
    <cellStyle name="Normal 7 2 2 3 3" xfId="2503" xr:uid="{34F8AFEB-DDB3-4098-A610-E9CB3B3293AC}"/>
    <cellStyle name="Normal 7 2 2 3 3 2" xfId="3587" xr:uid="{7C3F6BCA-62B1-4A6A-AEB3-1EE85DBA412E}"/>
    <cellStyle name="Normal 7 2 2 3 4" xfId="3044" xr:uid="{10D46539-82BD-48DD-AFFC-27226C31289C}"/>
    <cellStyle name="Normal 7 2 2 4" xfId="2140" xr:uid="{EE4C7DC0-229A-46AB-B0CE-94E3A33C4A72}"/>
    <cellStyle name="Normal 7 2 2 4 2" xfId="2690" xr:uid="{32D25FE5-3115-41BE-99A9-71C367F7AEE2}"/>
    <cellStyle name="Normal 7 2 2 4 2 2" xfId="3774" xr:uid="{6B13BC17-2677-4A6B-9281-8DB8344FDCE4}"/>
    <cellStyle name="Normal 7 2 2 4 3" xfId="3232" xr:uid="{9639309A-C572-4F20-BE08-B1229AD1EDC3}"/>
    <cellStyle name="Normal 7 2 2 5" xfId="2420" xr:uid="{88B802F0-8B6B-497A-A6FE-ABEA29DC0626}"/>
    <cellStyle name="Normal 7 2 2 5 2" xfId="3504" xr:uid="{BAE4143E-3D53-47A7-8423-69AC4E168401}"/>
    <cellStyle name="Normal 7 2 2 6" xfId="2961" xr:uid="{2CC2F397-D428-415B-AF9B-93AC2522BBFF}"/>
    <cellStyle name="Normal 7 2 3" xfId="1893" xr:uid="{4FACB17B-E5B3-40FE-BA43-F573F74DBE08}"/>
    <cellStyle name="Normal 7 2 3 2" xfId="2276" xr:uid="{43EC3E23-1A3C-4202-9AC8-F837EBA4CC5A}"/>
    <cellStyle name="Normal 7 2 3 2 2" xfId="2825" xr:uid="{174AB009-261D-4E3F-AADF-88017F335A0F}"/>
    <cellStyle name="Normal 7 2 3 2 2 2" xfId="3909" xr:uid="{2171D55A-CAD5-4632-912C-1581FABAD926}"/>
    <cellStyle name="Normal 7 2 3 2 3" xfId="3367" xr:uid="{95A43F78-6D27-4143-945C-FDE8C910F5A1}"/>
    <cellStyle name="Normal 7 2 3 3" xfId="2555" xr:uid="{2C201EDB-C42B-4023-89DA-8AAA0B5FDA5D}"/>
    <cellStyle name="Normal 7 2 3 3 2" xfId="3639" xr:uid="{C46DE263-A128-4456-B1E9-2E43809EC036}"/>
    <cellStyle name="Normal 7 2 3 4" xfId="3097" xr:uid="{9543E6BF-241D-4750-826B-E431B1D94AA9}"/>
    <cellStyle name="Normal 7 2 4" xfId="2023" xr:uid="{8448C489-2AD0-44F7-8F0A-A6CAA7A294C8}"/>
    <cellStyle name="Normal 7 2 4 2" xfId="2223" xr:uid="{ABA9F650-22F7-4F63-A3A5-F1BEAC2627D0}"/>
    <cellStyle name="Normal 7 2 4 2 2" xfId="2772" xr:uid="{E52FE9DB-6FF5-41A3-B1D9-97E616FEA3F3}"/>
    <cellStyle name="Normal 7 2 4 2 2 2" xfId="3856" xr:uid="{8679B034-5A1A-4DF2-8211-91ECCC17917F}"/>
    <cellStyle name="Normal 7 2 4 2 3" xfId="3314" xr:uid="{E0DAF394-1196-43C5-9DB1-ACCFE36B4E62}"/>
    <cellStyle name="Normal 7 2 4 3" xfId="2502" xr:uid="{A472A425-FC45-42B3-A4EC-30F102DAA8AC}"/>
    <cellStyle name="Normal 7 2 4 3 2" xfId="3586" xr:uid="{A578A4AE-70D1-40F0-A95C-82AA800B62E7}"/>
    <cellStyle name="Normal 7 2 4 4" xfId="3043" xr:uid="{6D5A201E-A71B-46AC-9ECB-CEB44E2301CE}"/>
    <cellStyle name="Normal 7 2 5" xfId="2095" xr:uid="{9B1214F3-519F-4672-A35B-559C96E8B715}"/>
    <cellStyle name="Normal 7 2 5 2" xfId="2645" xr:uid="{53B5C269-0264-45B7-B272-FD38E2641183}"/>
    <cellStyle name="Normal 7 2 5 2 2" xfId="3729" xr:uid="{F5C707DF-BDEC-42E2-A257-F9DCA9E861A2}"/>
    <cellStyle name="Normal 7 2 5 3" xfId="3187" xr:uid="{087DE03B-1CAC-48C8-8217-14E4180B3EA6}"/>
    <cellStyle name="Normal 7 2 6" xfId="2375" xr:uid="{81B3D0FE-B285-4D96-BD14-070C0F51438A}"/>
    <cellStyle name="Normal 7 2 6 2" xfId="3458" xr:uid="{81ED1A09-655D-4F18-BF78-6262156107DD}"/>
    <cellStyle name="Normal 7 2 7" xfId="2916" xr:uid="{4A654190-89B5-4C67-95B1-9906220D8ED2}"/>
    <cellStyle name="Normal 7 3" xfId="1713" xr:uid="{46BDD98C-D688-46DF-B912-EC4BE1455983}"/>
    <cellStyle name="Normal 7 3 2" xfId="1714" xr:uid="{82CC916A-F989-49F7-891A-B34894456301}"/>
    <cellStyle name="Normal 7 3 2 2" xfId="1939" xr:uid="{7566D18E-342F-4E03-9EA4-05FC4FEE7018}"/>
    <cellStyle name="Normal 7 3 2 2 2" xfId="2322" xr:uid="{36967F30-0E5B-4729-9C8E-D669E8ED372E}"/>
    <cellStyle name="Normal 7 3 2 2 2 2" xfId="2871" xr:uid="{98C23427-BA57-48A6-B586-C569A19CD7F9}"/>
    <cellStyle name="Normal 7 3 2 2 2 2 2" xfId="3955" xr:uid="{A12AFA2E-2DDF-4302-882F-3526095266EF}"/>
    <cellStyle name="Normal 7 3 2 2 2 3" xfId="3413" xr:uid="{61EA432D-A928-40D8-9274-586DDC17A9E4}"/>
    <cellStyle name="Normal 7 3 2 2 3" xfId="2601" xr:uid="{CECC00E0-6C11-401D-80B8-8932C648E6CC}"/>
    <cellStyle name="Normal 7 3 2 2 3 2" xfId="3685" xr:uid="{210507F7-FA3B-4099-855F-44BDEAD4ADD0}"/>
    <cellStyle name="Normal 7 3 2 2 4" xfId="3143" xr:uid="{A6E42E37-07FB-49DD-AA4F-3476FE91AF28}"/>
    <cellStyle name="Normal 7 3 2 3" xfId="2026" xr:uid="{CE191840-5266-4CC8-BB63-C4B580E0F371}"/>
    <cellStyle name="Normal 7 3 2 3 2" xfId="2226" xr:uid="{1E1B297E-0B4F-4821-A2D1-C08E1D23E466}"/>
    <cellStyle name="Normal 7 3 2 3 2 2" xfId="2775" xr:uid="{F610A66D-8940-4B7D-A611-FDABDF3F3239}"/>
    <cellStyle name="Normal 7 3 2 3 2 2 2" xfId="3859" xr:uid="{DC8286B5-9C09-45C7-82C4-F1499A6AB88D}"/>
    <cellStyle name="Normal 7 3 2 3 2 3" xfId="3317" xr:uid="{9728EDC6-B06D-4D8D-BF5B-8D59256DCCD4}"/>
    <cellStyle name="Normal 7 3 2 3 3" xfId="2505" xr:uid="{D427257C-6C4A-4B42-AEED-AED4A0EAE28C}"/>
    <cellStyle name="Normal 7 3 2 3 3 2" xfId="3589" xr:uid="{07830463-8AB9-4A75-8A9A-A61683CDA1E2}"/>
    <cellStyle name="Normal 7 3 2 3 4" xfId="3046" xr:uid="{ECE13F5B-E56B-4750-BC6B-6E9E6DF2CCA4}"/>
    <cellStyle name="Normal 7 3 2 4" xfId="2141" xr:uid="{ED05EA3A-6F19-4C09-B633-ECFF4C16858F}"/>
    <cellStyle name="Normal 7 3 2 4 2" xfId="2691" xr:uid="{E9289525-B132-492D-BE84-AC37526694D4}"/>
    <cellStyle name="Normal 7 3 2 4 2 2" xfId="3775" xr:uid="{ADBA6315-CAD5-4BF8-B02F-BF39703E4857}"/>
    <cellStyle name="Normal 7 3 2 4 3" xfId="3233" xr:uid="{8D99471B-DB13-46DC-A40A-B118C68848F9}"/>
    <cellStyle name="Normal 7 3 2 5" xfId="2421" xr:uid="{35870411-2DB3-40C5-8071-86E95D01DD59}"/>
    <cellStyle name="Normal 7 3 2 5 2" xfId="3505" xr:uid="{991F7059-89BE-4E80-A9FB-DFD2BA289D47}"/>
    <cellStyle name="Normal 7 3 2 6" xfId="2962" xr:uid="{80F95CAA-15C1-40E3-A15E-2392A8EBA29C}"/>
    <cellStyle name="Normal 7 3 3" xfId="1894" xr:uid="{5396AEE2-4B08-4FB7-B4FB-C22108BAC02B}"/>
    <cellStyle name="Normal 7 3 3 2" xfId="2277" xr:uid="{14F1DAC2-937B-4A30-92B7-CED34ECB6B5F}"/>
    <cellStyle name="Normal 7 3 3 2 2" xfId="2826" xr:uid="{92110CEE-B503-4B21-A842-BED222BCBA50}"/>
    <cellStyle name="Normal 7 3 3 2 2 2" xfId="3910" xr:uid="{DB0DC5DE-92CD-4996-AE79-EA6A2D40958C}"/>
    <cellStyle name="Normal 7 3 3 2 3" xfId="3368" xr:uid="{825D2296-602E-404E-9DA6-58E217C149FC}"/>
    <cellStyle name="Normal 7 3 3 3" xfId="2556" xr:uid="{07062919-CBF3-464C-86B1-8E8B99365C45}"/>
    <cellStyle name="Normal 7 3 3 3 2" xfId="3640" xr:uid="{102E26F0-4960-475D-A1C3-C4AD00477AE1}"/>
    <cellStyle name="Normal 7 3 3 4" xfId="3098" xr:uid="{F3C2B81D-D150-49C2-ABAC-98EC4DB1818A}"/>
    <cellStyle name="Normal 7 3 4" xfId="2025" xr:uid="{9C357C86-3079-4094-AE94-544ED6EB0E60}"/>
    <cellStyle name="Normal 7 3 4 2" xfId="2225" xr:uid="{8E5687B6-9A6D-45B4-9057-0C4D9E675990}"/>
    <cellStyle name="Normal 7 3 4 2 2" xfId="2774" xr:uid="{2565E42F-C15A-4C49-9B71-B8B46F72DE31}"/>
    <cellStyle name="Normal 7 3 4 2 2 2" xfId="3858" xr:uid="{6EC54605-D4F2-4349-9699-C4D5557AAFDB}"/>
    <cellStyle name="Normal 7 3 4 2 3" xfId="3316" xr:uid="{72805827-06A4-4AAC-ADB4-580374536124}"/>
    <cellStyle name="Normal 7 3 4 3" xfId="2504" xr:uid="{89AFC94E-93C5-4097-B9A7-D013965B0971}"/>
    <cellStyle name="Normal 7 3 4 3 2" xfId="3588" xr:uid="{3FB464D3-A84E-4231-8FFF-C51A178677CF}"/>
    <cellStyle name="Normal 7 3 4 4" xfId="3045" xr:uid="{7D1AF444-C914-4A24-948F-E92623922DCE}"/>
    <cellStyle name="Normal 7 3 5" xfId="2096" xr:uid="{31EA2C1F-3BAD-44B6-9082-6F237430371C}"/>
    <cellStyle name="Normal 7 3 5 2" xfId="2646" xr:uid="{862A1092-E2AF-41B2-BA75-8D19A76BDB0B}"/>
    <cellStyle name="Normal 7 3 5 2 2" xfId="3730" xr:uid="{0DCFED70-9F28-41E0-9DEA-67A72083C2CB}"/>
    <cellStyle name="Normal 7 3 5 3" xfId="3188" xr:uid="{FC08C04F-26B3-481D-A09F-565BAFE65C85}"/>
    <cellStyle name="Normal 7 3 6" xfId="2376" xr:uid="{898153D3-C87E-487E-9152-A430777E182A}"/>
    <cellStyle name="Normal 7 3 6 2" xfId="3459" xr:uid="{5D73FAE4-2342-4E71-AE0A-1BBE6876BF64}"/>
    <cellStyle name="Normal 7 3 7" xfId="2917" xr:uid="{06AAE0E8-20FE-4FF2-A6F1-B5056B43497F}"/>
    <cellStyle name="Normal 7 4" xfId="1715" xr:uid="{A08A48C9-5D3E-4CF4-A4A9-3F907D4AC5A9}"/>
    <cellStyle name="Normal 7 4 2" xfId="1716" xr:uid="{56BB7043-800B-41A2-A7AC-92324501F6E9}"/>
    <cellStyle name="Normal 7 4 2 2" xfId="1940" xr:uid="{6E13C771-74C2-45F2-81B1-D43C86AD7EB2}"/>
    <cellStyle name="Normal 7 4 2 2 2" xfId="2323" xr:uid="{82EAA835-EB52-43BA-B57D-7F5E78EC1882}"/>
    <cellStyle name="Normal 7 4 2 2 2 2" xfId="2872" xr:uid="{835877CC-35B7-4E4A-9737-0C064F0F7C65}"/>
    <cellStyle name="Normal 7 4 2 2 2 2 2" xfId="3956" xr:uid="{2CD97ECC-33F7-4D3A-82C0-FC11F920BB92}"/>
    <cellStyle name="Normal 7 4 2 2 2 3" xfId="3414" xr:uid="{7451DC32-9BE6-4C0C-8BA0-D56507F2A9F9}"/>
    <cellStyle name="Normal 7 4 2 2 3" xfId="2602" xr:uid="{F4FA24FF-47F8-447F-85BD-7C1686BFCD77}"/>
    <cellStyle name="Normal 7 4 2 2 3 2" xfId="3686" xr:uid="{242A3CAC-9581-484B-8873-D63F4C92E4CD}"/>
    <cellStyle name="Normal 7 4 2 2 4" xfId="3144" xr:uid="{B03606B3-9AD2-4FE1-86A3-BEDDA5ACD746}"/>
    <cellStyle name="Normal 7 4 2 3" xfId="2028" xr:uid="{461EECEF-3945-460C-B388-F25452CBECCE}"/>
    <cellStyle name="Normal 7 4 2 3 2" xfId="2228" xr:uid="{085CD84A-218A-462F-A9FE-B177772DD66B}"/>
    <cellStyle name="Normal 7 4 2 3 2 2" xfId="2777" xr:uid="{3DE52878-0A73-4342-A0D8-35D22B5DE2CA}"/>
    <cellStyle name="Normal 7 4 2 3 2 2 2" xfId="3861" xr:uid="{B55B86A3-2F6C-4807-8BE9-EAA5D36FB5EC}"/>
    <cellStyle name="Normal 7 4 2 3 2 3" xfId="3319" xr:uid="{3D8FC5ED-FA7B-45B1-869E-39895C83BA50}"/>
    <cellStyle name="Normal 7 4 2 3 3" xfId="2507" xr:uid="{BBFEA15A-B167-4864-8493-0C7050A45164}"/>
    <cellStyle name="Normal 7 4 2 3 3 2" xfId="3591" xr:uid="{2FE0EC09-5814-4C65-AF6D-9E4C9696BCD0}"/>
    <cellStyle name="Normal 7 4 2 3 4" xfId="3048" xr:uid="{81F8B460-7FC2-421A-B0A9-17B2DA7E8005}"/>
    <cellStyle name="Normal 7 4 2 4" xfId="2142" xr:uid="{230A3B8E-C63B-496C-AB7E-6DB11C3AD516}"/>
    <cellStyle name="Normal 7 4 2 4 2" xfId="2692" xr:uid="{F8A29D4D-8512-47CA-A53C-4D4759BBD652}"/>
    <cellStyle name="Normal 7 4 2 4 2 2" xfId="3776" xr:uid="{3A8ED0B2-2906-4C8F-9F13-952ED4086A14}"/>
    <cellStyle name="Normal 7 4 2 4 3" xfId="3234" xr:uid="{6110396D-671F-4807-9198-D617B2F72E3A}"/>
    <cellStyle name="Normal 7 4 2 5" xfId="2422" xr:uid="{B9B41D20-43CB-4123-87F4-F80C0707B6DC}"/>
    <cellStyle name="Normal 7 4 2 5 2" xfId="3506" xr:uid="{34730967-9938-4F57-8615-0988D1B1A660}"/>
    <cellStyle name="Normal 7 4 2 6" xfId="2963" xr:uid="{A8B6EA4F-11F5-479A-AFA5-B2D6D5635009}"/>
    <cellStyle name="Normal 7 4 3" xfId="1895" xr:uid="{E198C3CB-56C0-451C-B221-84ABED49136D}"/>
    <cellStyle name="Normal 7 4 3 2" xfId="2278" xr:uid="{1F6AB679-7462-4438-B2C3-EEF531E03CC1}"/>
    <cellStyle name="Normal 7 4 3 2 2" xfId="2827" xr:uid="{56D4B2C2-A0EA-45DB-9E0C-DCC9C508585F}"/>
    <cellStyle name="Normal 7 4 3 2 2 2" xfId="3911" xr:uid="{AD75B34E-7D1F-444F-9944-4C0CAA486345}"/>
    <cellStyle name="Normal 7 4 3 2 3" xfId="3369" xr:uid="{498E7CFD-1313-4B5B-AAFD-05A7CBE3CDA4}"/>
    <cellStyle name="Normal 7 4 3 3" xfId="2557" xr:uid="{2D2033B2-6BF6-45D0-9F60-F7F458982640}"/>
    <cellStyle name="Normal 7 4 3 3 2" xfId="3641" xr:uid="{0F51BEFA-451E-4717-887C-21F94CBD8B2B}"/>
    <cellStyle name="Normal 7 4 3 4" xfId="3099" xr:uid="{27282AF6-3B29-4C25-896D-6EA19549B0E6}"/>
    <cellStyle name="Normal 7 4 4" xfId="2027" xr:uid="{EC973613-F0BA-4F11-B836-892E0D01C662}"/>
    <cellStyle name="Normal 7 4 4 2" xfId="2227" xr:uid="{18DD6C1F-103A-467A-80F4-366800B47468}"/>
    <cellStyle name="Normal 7 4 4 2 2" xfId="2776" xr:uid="{85320099-2450-4106-8DA6-34514FF253FC}"/>
    <cellStyle name="Normal 7 4 4 2 2 2" xfId="3860" xr:uid="{AFA326BD-03F8-4AE8-9FBB-6BF070F7E527}"/>
    <cellStyle name="Normal 7 4 4 2 3" xfId="3318" xr:uid="{2F49720B-FE5D-4312-AE84-0CC4984B6C5C}"/>
    <cellStyle name="Normal 7 4 4 3" xfId="2506" xr:uid="{288177BB-4D4C-4713-A75F-D66D6A052DDE}"/>
    <cellStyle name="Normal 7 4 4 3 2" xfId="3590" xr:uid="{01B6A263-CE86-4BA1-8FDC-6D44D28F15F2}"/>
    <cellStyle name="Normal 7 4 4 4" xfId="3047" xr:uid="{97027D17-905D-4220-A5A6-B1A70635BC32}"/>
    <cellStyle name="Normal 7 4 5" xfId="2097" xr:uid="{50128814-2FDA-4F79-8A07-91EE731BBB24}"/>
    <cellStyle name="Normal 7 4 5 2" xfId="2647" xr:uid="{01199C90-5EF0-4BA3-8FF7-98864EB9BCC1}"/>
    <cellStyle name="Normal 7 4 5 2 2" xfId="3731" xr:uid="{C9A292E0-55DE-4416-862D-EF506FA87B53}"/>
    <cellStyle name="Normal 7 4 5 3" xfId="3189" xr:uid="{F47FBCC1-9149-452F-B1E1-0ED90C543D8D}"/>
    <cellStyle name="Normal 7 4 6" xfId="2377" xr:uid="{16136FB9-6345-4E86-B282-7764C768CA42}"/>
    <cellStyle name="Normal 7 4 6 2" xfId="3460" xr:uid="{A91CC147-C462-40A5-A5DA-12EDA764D9CB}"/>
    <cellStyle name="Normal 7 4 7" xfId="2918" xr:uid="{AF6682D4-1B98-463C-AAA0-C3931BD21719}"/>
    <cellStyle name="Normal 7 5" xfId="1717" xr:uid="{D9E0533E-D2FD-4130-A987-D798472696AA}"/>
    <cellStyle name="Normal 7 5 2" xfId="1718" xr:uid="{D4524DEC-8AA9-4D87-8E8E-C87635580F0B}"/>
    <cellStyle name="Normal 7 5 2 2" xfId="1937" xr:uid="{929BCBEB-F307-43F0-A7C4-CAD2471A146B}"/>
    <cellStyle name="Normal 7 5 2 2 2" xfId="2320" xr:uid="{3B112060-7AE9-4FE5-ABD6-7129E015F9B8}"/>
    <cellStyle name="Normal 7 5 2 2 2 2" xfId="2869" xr:uid="{CE4767E0-58D2-43EE-95CD-B04E618C656B}"/>
    <cellStyle name="Normal 7 5 2 2 2 2 2" xfId="3953" xr:uid="{A72489BD-C44A-40B8-B5D1-76206AB5CF83}"/>
    <cellStyle name="Normal 7 5 2 2 2 3" xfId="3411" xr:uid="{45976924-5CDC-43F4-8A73-9C1055A78815}"/>
    <cellStyle name="Normal 7 5 2 2 3" xfId="2599" xr:uid="{32D2FD7D-E326-47E0-8D9E-6B39DBCA938D}"/>
    <cellStyle name="Normal 7 5 2 2 3 2" xfId="3683" xr:uid="{2C3C98EF-8E2A-49E4-AB33-8F610F60BB87}"/>
    <cellStyle name="Normal 7 5 2 2 4" xfId="3141" xr:uid="{0FC44751-A06F-4A17-B2D4-F86B2A4D56EB}"/>
    <cellStyle name="Normal 7 5 2 3" xfId="2030" xr:uid="{DBE4B970-5B85-4A2F-AD2E-FC9011F39946}"/>
    <cellStyle name="Normal 7 5 2 3 2" xfId="2230" xr:uid="{3FD45EE0-2C9F-4561-9068-58510220B4C6}"/>
    <cellStyle name="Normal 7 5 2 3 2 2" xfId="2779" xr:uid="{588507F8-CE5A-42ED-BA14-2E23B395BEE0}"/>
    <cellStyle name="Normal 7 5 2 3 2 2 2" xfId="3863" xr:uid="{296CDBD9-00F8-4D42-8C2F-35A20B1BC0EC}"/>
    <cellStyle name="Normal 7 5 2 3 2 3" xfId="3321" xr:uid="{D8467B9E-5FCE-481F-956E-2D9724721202}"/>
    <cellStyle name="Normal 7 5 2 3 3" xfId="2509" xr:uid="{95B57D5C-466A-4112-ABA2-0130FB64E31D}"/>
    <cellStyle name="Normal 7 5 2 3 3 2" xfId="3593" xr:uid="{CF12D0E5-1D6A-4B80-AC1B-54E3AF982CBF}"/>
    <cellStyle name="Normal 7 5 2 3 4" xfId="3050" xr:uid="{9D8EDAB3-3823-4E73-8323-7C70C92D1175}"/>
    <cellStyle name="Normal 7 5 2 4" xfId="2139" xr:uid="{96ACAE85-F0E2-4936-9531-5ACB10292584}"/>
    <cellStyle name="Normal 7 5 2 4 2" xfId="2689" xr:uid="{5824CF48-8AFD-4142-B5C1-188A8D3BCAD7}"/>
    <cellStyle name="Normal 7 5 2 4 2 2" xfId="3773" xr:uid="{17A8F1D4-9C6E-4671-99A5-F2BF38C10347}"/>
    <cellStyle name="Normal 7 5 2 4 3" xfId="3231" xr:uid="{F0B7365A-5F41-44B6-8CB4-6D787820BD2D}"/>
    <cellStyle name="Normal 7 5 2 5" xfId="2419" xr:uid="{7F440FD0-3B80-490F-8D4B-A09E9930D7D8}"/>
    <cellStyle name="Normal 7 5 2 5 2" xfId="3503" xr:uid="{C7DF1E39-DFFC-46AB-BA52-44250A9BFC56}"/>
    <cellStyle name="Normal 7 5 2 6" xfId="2960" xr:uid="{06AC9074-21E1-4E82-AF9B-48F029D96FBB}"/>
    <cellStyle name="Normal 7 5 3" xfId="1892" xr:uid="{3116B411-0E4C-4B8B-B93F-7C7318E1F217}"/>
    <cellStyle name="Normal 7 5 3 2" xfId="2275" xr:uid="{B86C69DE-3072-47A6-A0C3-F109DFDDD818}"/>
    <cellStyle name="Normal 7 5 3 2 2" xfId="2824" xr:uid="{F36761CF-C76A-4F3A-A752-78101DEA2D1D}"/>
    <cellStyle name="Normal 7 5 3 2 2 2" xfId="3908" xr:uid="{6940212F-DCA3-4BCD-9DAB-CAE7D6F642C2}"/>
    <cellStyle name="Normal 7 5 3 2 3" xfId="3366" xr:uid="{18EF7269-95F3-4DEC-8885-59C50B1A4163}"/>
    <cellStyle name="Normal 7 5 3 3" xfId="2554" xr:uid="{968B558D-5290-44AF-9415-BD80BCBB66A2}"/>
    <cellStyle name="Normal 7 5 3 3 2" xfId="3638" xr:uid="{6B67DB8F-F761-42D5-B68F-C8110EAC8EE9}"/>
    <cellStyle name="Normal 7 5 3 4" xfId="3096" xr:uid="{8BB157E3-F0DC-421D-B3ED-48041FEDE2C1}"/>
    <cellStyle name="Normal 7 5 4" xfId="2029" xr:uid="{EA7CD112-6991-4C9B-AADC-DE50C29FC75D}"/>
    <cellStyle name="Normal 7 5 4 2" xfId="2229" xr:uid="{40146BCA-4E1D-4825-B2A0-B7C7A979E1E6}"/>
    <cellStyle name="Normal 7 5 4 2 2" xfId="2778" xr:uid="{0DA68B9D-C260-43E5-991E-226FDE61462E}"/>
    <cellStyle name="Normal 7 5 4 2 2 2" xfId="3862" xr:uid="{C9DBE317-DD47-480F-8188-BE94FBAC0E45}"/>
    <cellStyle name="Normal 7 5 4 2 3" xfId="3320" xr:uid="{859F8199-0128-4909-A68C-FFE9182574B0}"/>
    <cellStyle name="Normal 7 5 4 3" xfId="2508" xr:uid="{0C5A9AEB-EB1E-4CF5-A6BB-28A21F6E1A6A}"/>
    <cellStyle name="Normal 7 5 4 3 2" xfId="3592" xr:uid="{34EF885A-C006-4C65-9B58-25262BE0174A}"/>
    <cellStyle name="Normal 7 5 4 4" xfId="3049" xr:uid="{E9021FA1-36AC-4281-B4A1-948CDBFFD446}"/>
    <cellStyle name="Normal 7 5 5" xfId="2094" xr:uid="{D50D5EC1-2B10-410F-8068-48CE957EB02E}"/>
    <cellStyle name="Normal 7 5 5 2" xfId="2644" xr:uid="{09A7B01B-D55F-4D16-9C8D-79D647DC54A6}"/>
    <cellStyle name="Normal 7 5 5 2 2" xfId="3728" xr:uid="{E738C4A0-2A04-4BA6-A2F2-5897E80887AA}"/>
    <cellStyle name="Normal 7 5 5 3" xfId="3186" xr:uid="{86D34B47-4613-4722-8E6A-9AF8D96A0F42}"/>
    <cellStyle name="Normal 7 5 6" xfId="2374" xr:uid="{5D43A93D-04B8-4B5E-96B8-4AA0EAD6838C}"/>
    <cellStyle name="Normal 7 5 6 2" xfId="3457" xr:uid="{959F24D5-F607-46AC-A056-985AF2EEAFE9}"/>
    <cellStyle name="Normal 7 5 7" xfId="2915" xr:uid="{48E26A65-0209-448F-8489-1692672B64EC}"/>
    <cellStyle name="Normal 8" xfId="886" xr:uid="{C6C3AF03-C212-476B-822F-0E194AC781B4}"/>
    <cellStyle name="Normal 8 2" xfId="1719" xr:uid="{1DA68C4C-B4A4-4834-A08F-1450A9CB989F}"/>
    <cellStyle name="Normal 9" xfId="887" xr:uid="{FB27238C-61BA-43D1-B4C8-738768E3B205}"/>
    <cellStyle name="Normal 9 2" xfId="1720" xr:uid="{ED06AD0B-CFA0-4927-B482-E1261EF9585F}"/>
    <cellStyle name="Normale_Ratios" xfId="1721" xr:uid="{E171E88D-E5B3-4275-A21D-1566DD815B0E}"/>
    <cellStyle name="Normalny_56.Podstawowe dane o woj.(1)" xfId="1722" xr:uid="{7B24A7F2-5090-427E-85E0-36CAC4A1D462}"/>
    <cellStyle name="Notas" xfId="36" builtinId="10" customBuiltin="1"/>
    <cellStyle name="Note 10" xfId="888" xr:uid="{B1E1CA28-5B55-4FF2-96DB-AE0214E49F0A}"/>
    <cellStyle name="Note 11" xfId="889" xr:uid="{87122F82-C3FE-45A0-9C1E-DEA729CB7201}"/>
    <cellStyle name="Note 12" xfId="890" xr:uid="{45B14123-A054-4EB7-BA2A-C64337852312}"/>
    <cellStyle name="Note 13" xfId="891" xr:uid="{389FEFD6-9970-4496-BEFC-6607A1C63905}"/>
    <cellStyle name="Note 14" xfId="892" xr:uid="{57932DCA-092C-41DB-891C-4D419FB35E4C}"/>
    <cellStyle name="Note 15" xfId="893" xr:uid="{405D9DDA-BD9A-4678-9B82-A26616030FCC}"/>
    <cellStyle name="Note 16" xfId="894" xr:uid="{CFABBD47-B433-45D1-9D74-9B7F2C8768C0}"/>
    <cellStyle name="Note 17" xfId="895" xr:uid="{7B7FAFA0-6BCE-421F-9CEA-16A3845C5D62}"/>
    <cellStyle name="Note 18" xfId="896" xr:uid="{42F8B643-877B-4DCE-9BA7-83DA5592039D}"/>
    <cellStyle name="Note 19" xfId="897" xr:uid="{7F11CD89-4C88-4E3E-A1A8-718739B77A65}"/>
    <cellStyle name="Note 2" xfId="898" xr:uid="{6FC5171D-889A-432B-80B9-6C004EEA3063}"/>
    <cellStyle name="Note 20" xfId="899" xr:uid="{A84928B5-86C2-4F8F-8A22-3D810ECE4567}"/>
    <cellStyle name="Note 21" xfId="900" xr:uid="{B638BBE6-59D4-4AA2-91A2-FB8F97B46FE3}"/>
    <cellStyle name="Note 22" xfId="1077" xr:uid="{47673444-2AC8-4065-AF18-2B41C28DA861}"/>
    <cellStyle name="Note 3" xfId="901" xr:uid="{BD317111-7BBC-4C6E-9829-351CA1EEF4F4}"/>
    <cellStyle name="Note 4" xfId="902" xr:uid="{D459B514-B083-46AD-B9D0-4988362B93AE}"/>
    <cellStyle name="Note 5" xfId="903" xr:uid="{FBC2EA19-5E42-4C1C-9979-2C6B474BBB0D}"/>
    <cellStyle name="Note 6" xfId="904" xr:uid="{57AB740F-44F1-404C-AF49-B52D032FB2CB}"/>
    <cellStyle name="Note 7" xfId="905" xr:uid="{19095E55-B7A7-4801-B098-033A35B40D3E}"/>
    <cellStyle name="Note 8" xfId="906" xr:uid="{310D3DF3-05EF-4355-82FC-7ADEF79D333A}"/>
    <cellStyle name="Note 9" xfId="907" xr:uid="{B12B3AC7-674D-4007-8330-7B9F049066ED}"/>
    <cellStyle name="note3" xfId="908" xr:uid="{2F11331F-C78B-4C01-9439-8F5DA0C8DD1E}"/>
    <cellStyle name="notes" xfId="909" xr:uid="{DFFA904E-EDBE-48E5-B513-66ACB641AADF}"/>
    <cellStyle name="Num[0]" xfId="910" xr:uid="{3B47841E-141B-47FF-8549-3CEF4C91DF61}"/>
    <cellStyle name="Num[2]" xfId="911" xr:uid="{52EF0842-00F1-450D-B116-C8BC70CFB2F0}"/>
    <cellStyle name="Number" xfId="37" xr:uid="{00000000-0005-0000-0000-00002A000000}"/>
    <cellStyle name="Number (2dp)" xfId="38" xr:uid="{00000000-0005-0000-0000-00002B000000}"/>
    <cellStyle name="Number (2dp) 2" xfId="1723" xr:uid="{CA70DE53-D792-4EC1-84EE-84F8D81E30E1}"/>
    <cellStyle name="Number (2dp) 3" xfId="3970" xr:uid="{68569628-8FFA-485F-95A1-F4C1D43BA655}"/>
    <cellStyle name="Number (2dp) 4" xfId="3989" xr:uid="{18A90FFC-64BF-43D7-9811-66C139EC2DD2}"/>
    <cellStyle name="Number 10" xfId="1838" xr:uid="{25C58C35-03FF-44D2-996A-703AC083FE52}"/>
    <cellStyle name="Number 11" xfId="1860" xr:uid="{96A61A5B-300F-4162-9C74-08769BC64591}"/>
    <cellStyle name="Number 12" xfId="1887" xr:uid="{2251BFC0-B804-4DAB-BF11-701D2BF71FBB}"/>
    <cellStyle name="Number 13" xfId="1947" xr:uid="{261A040F-7998-40DE-B738-E90BB35E8400}"/>
    <cellStyle name="Number 14" xfId="1946" xr:uid="{8251D58C-B61A-4CFC-8247-68B3838957A2}"/>
    <cellStyle name="Number 15" xfId="1960" xr:uid="{BCC9B1E5-89A1-4A14-978C-97BDC0F772C3}"/>
    <cellStyle name="Number 16" xfId="1880" xr:uid="{9848FD3F-724B-476D-A03F-E6BB8D39519B}"/>
    <cellStyle name="Number 17" xfId="1837" xr:uid="{E79AA49B-AE05-40F2-BFD1-778A1A5B8EC8}"/>
    <cellStyle name="Number 18" xfId="1844" xr:uid="{E4418951-CD0E-43E9-8191-096EA4BCE50C}"/>
    <cellStyle name="Number 19" xfId="1879" xr:uid="{37070126-EA4C-4BAD-B84C-65BC416EA6E2}"/>
    <cellStyle name="Number 2" xfId="1724" xr:uid="{828F0D15-9CC5-477D-A639-00BB680FA4A6}"/>
    <cellStyle name="Number 20" xfId="1846" xr:uid="{910EFBB2-C22C-4C0D-90FF-AC1332DB3A3E}"/>
    <cellStyle name="Number 21" xfId="1842" xr:uid="{BF9B3876-6A51-469D-9FE9-A68604EED668}"/>
    <cellStyle name="Number 22" xfId="1839" xr:uid="{B5CABD79-848B-403A-8278-1A36FF00EC34}"/>
    <cellStyle name="Number 23" xfId="1881" xr:uid="{9DCEF923-B3DA-47BF-A23E-625B01497A7D}"/>
    <cellStyle name="Number 24" xfId="1843" xr:uid="{06B5ECEC-60EC-4E3D-A53D-437203052F1C}"/>
    <cellStyle name="Number 25" xfId="1877" xr:uid="{5BE791CC-D12E-461F-869C-68981F104CC8}"/>
    <cellStyle name="Number 26" xfId="2050" xr:uid="{D9402A33-8D66-4662-9DD4-1646E8716DF5}"/>
    <cellStyle name="Number 27" xfId="2045" xr:uid="{D941C467-CC42-4878-9211-D911178FABE3}"/>
    <cellStyle name="Number 28" xfId="2048" xr:uid="{C0031F32-ECDA-4317-B4D9-969024ABBD55}"/>
    <cellStyle name="Number 29" xfId="2083" xr:uid="{AD10AC17-6A90-4CA2-9F87-948FC5D6EC6B}"/>
    <cellStyle name="Number 3" xfId="1725" xr:uid="{14CE76AF-16F1-4581-B42F-88EED4282CD4}"/>
    <cellStyle name="Number 30" xfId="2330" xr:uid="{5B647D9A-A2AD-4C60-8310-ABA47234221F}"/>
    <cellStyle name="Number 31" xfId="2040" xr:uid="{6CA2FFF3-997E-48F6-8734-DC475C5466B4}"/>
    <cellStyle name="Number 32" xfId="2331" xr:uid="{A0255271-3221-497E-AB55-5F24080AC599}"/>
    <cellStyle name="Number 33" xfId="2041" xr:uid="{8A71F9B4-980B-442D-9FEF-01EBD185C4B7}"/>
    <cellStyle name="Number 34" xfId="2051" xr:uid="{C87AB448-0981-43B5-B89E-2CD63B79B1D0}"/>
    <cellStyle name="Number 35" xfId="2044" xr:uid="{19B54BB8-8679-4CE3-BC2B-597A10EE16DB}"/>
    <cellStyle name="Number 36" xfId="2049" xr:uid="{45CDC772-2C26-4620-8707-A9768B9983CC}"/>
    <cellStyle name="Number 37" xfId="2082" xr:uid="{25AE787F-7305-43A2-B0F4-49763A829093}"/>
    <cellStyle name="Number 38" xfId="2039" xr:uid="{EF78DD71-E974-41B6-A070-1517E6E2CCB9}"/>
    <cellStyle name="Number 39" xfId="2329" xr:uid="{A37E79B8-D136-4BC3-9CC5-34450460D3B4}"/>
    <cellStyle name="Number 4" xfId="1847" xr:uid="{5FBD393E-C99A-46AF-AF40-271E956BEB34}"/>
    <cellStyle name="Number 40" xfId="2148" xr:uid="{F391888C-7BFE-4578-A8B9-7081F1CA66B1}"/>
    <cellStyle name="Number 41" xfId="2085" xr:uid="{415CAF64-6657-480C-BC8E-0AF1CE04CBA4}"/>
    <cellStyle name="Number 42" xfId="2042" xr:uid="{5078ED31-56F3-4542-A707-C28E92A8B6B3}"/>
    <cellStyle name="Number 43" xfId="2043" xr:uid="{B0FB9E84-4051-4BEE-B6BD-2CE5A5E3A55D}"/>
    <cellStyle name="Number 44" xfId="2047" xr:uid="{4EFD997E-9571-45EF-90C3-26F1B27047F8}"/>
    <cellStyle name="Number 45" xfId="2046" xr:uid="{39617B84-912D-49CA-951A-FA6B04D6BC25}"/>
    <cellStyle name="Number 46" xfId="2084" xr:uid="{2A2676E4-7CC1-43A8-8010-D609268A325D}"/>
    <cellStyle name="Number 47" xfId="2332" xr:uid="{950C1FC1-C1C6-41D6-AE09-3B0F903BEFC4}"/>
    <cellStyle name="Number 48" xfId="2333" xr:uid="{45F99FA1-BB4C-4B35-A671-750B65D9B369}"/>
    <cellStyle name="Number 49" xfId="2052" xr:uid="{049DE289-BB4C-497E-9CB1-F383046D6951}"/>
    <cellStyle name="Number 5" xfId="1840" xr:uid="{F8434FF0-D257-401C-9638-0FD4F8C624CC}"/>
    <cellStyle name="Number 50" xfId="2081" xr:uid="{82D16CAE-D874-41EA-B219-7EBB693B1427}"/>
    <cellStyle name="Number 51" xfId="2336" xr:uid="{4770E6B2-BDC1-4388-9ACF-CAB70D97854A}"/>
    <cellStyle name="Number 52" xfId="2334" xr:uid="{031D0620-A291-43D8-A673-3A378CD83BB8}"/>
    <cellStyle name="Number 53" xfId="2335" xr:uid="{BA492485-0436-4D4F-8636-D60EEB864F44}"/>
    <cellStyle name="Number 54" xfId="2365" xr:uid="{E183407F-C838-4350-A51B-DE1E3023AE11}"/>
    <cellStyle name="Number 55" xfId="3465" xr:uid="{60F15B98-3B1D-4497-AC19-9C996A3143E0}"/>
    <cellStyle name="Number 56" xfId="3448" xr:uid="{0FE7F100-7704-45F1-88A8-A7F6B2F8A3D6}"/>
    <cellStyle name="Number 57" xfId="3059" xr:uid="{AA594343-D1A3-4F16-A3DF-2F248CDF4373}"/>
    <cellStyle name="Number 58" xfId="2878" xr:uid="{26EAA0EC-7783-4554-9D3E-36969B48CFF7}"/>
    <cellStyle name="Number 59" xfId="3981" xr:uid="{85BA8B82-E5DB-45DC-AFA9-8A89BE4E4DC1}"/>
    <cellStyle name="Number 6" xfId="1845" xr:uid="{292E8BCD-D04D-475C-9816-DCF21CAE0DAF}"/>
    <cellStyle name="Number 7" xfId="1841" xr:uid="{813CF235-48AB-4953-908D-E4BE3DB955DE}"/>
    <cellStyle name="Number 8" xfId="1878" xr:uid="{84063603-899B-4E5E-9D73-4F4A7B05AED1}"/>
    <cellStyle name="Number 9" xfId="1882" xr:uid="{1803468A-053C-4969-B513-7F1CDAF8657C}"/>
    <cellStyle name="Number_Coverage data" xfId="912" xr:uid="{861CB3A6-9199-42F5-AF10-CECCBC3BDE3C}"/>
    <cellStyle name="OdCentreer" xfId="913" xr:uid="{D231B472-738A-43F9-9B06-19CACD9344CE}"/>
    <cellStyle name="Odnummervet" xfId="914" xr:uid="{AF1668AC-F74B-4791-8FB5-1D51B88115A4}"/>
    <cellStyle name="Odnummervet 2" xfId="1078" xr:uid="{EDA28582-7AB2-439D-AFD4-A52FDAB865AB}"/>
    <cellStyle name="Odnumvet" xfId="915" xr:uid="{A9F38A1D-C846-43C2-A849-26C9D4080C08}"/>
    <cellStyle name="Odnumvet 2" xfId="1079" xr:uid="{783C498D-C4E7-427E-9F00-B438CD1224A7}"/>
    <cellStyle name="OdTitelCentreer" xfId="916" xr:uid="{0B65D582-B297-48E8-B15B-245A35F78298}"/>
    <cellStyle name="OdTitelCentreer 2" xfId="1080" xr:uid="{25CCF5A6-C815-4788-836A-15DD274CB735}"/>
    <cellStyle name="Onderdeel" xfId="917" xr:uid="{234FFBEA-7212-4821-A44A-5F6B9A5B1FD9}"/>
    <cellStyle name="Onderdeelnummer" xfId="918" xr:uid="{812AF47A-08E9-45E2-971D-F1D9C53FE8A3}"/>
    <cellStyle name="Onderdeelnummer 2" xfId="1081" xr:uid="{E8F2D48B-77A4-4465-834E-BDFAF3C895A6}"/>
    <cellStyle name="Onderdeeltitel" xfId="919" xr:uid="{240C9928-BEB1-4840-9FD1-6ED6C6B00996}"/>
    <cellStyle name="Onderdeeltitel 2" xfId="1082" xr:uid="{09192583-4D59-4201-92C0-B49D2EAA1AB0}"/>
    <cellStyle name="Onderdeelvet" xfId="920" xr:uid="{DB99D017-611F-4E29-A9A9-2C89CCBFB810}"/>
    <cellStyle name="Onderdeelvet 2" xfId="1083" xr:uid="{95DB60CD-2314-46A2-9BBB-34863E1F75CE}"/>
    <cellStyle name="Output 10" xfId="921" xr:uid="{CD4C3DD7-8309-4F00-A156-22EE4D8E30D3}"/>
    <cellStyle name="Output 11" xfId="922" xr:uid="{0D3EA6FA-B6F4-4EA4-8D91-4FD3236CE364}"/>
    <cellStyle name="Output 12" xfId="923" xr:uid="{AE8C6BB9-DD53-4727-B207-413E4F8A432B}"/>
    <cellStyle name="Output 13" xfId="924" xr:uid="{DAA5D13E-73AA-45E4-A78C-A69F217111F6}"/>
    <cellStyle name="Output 14" xfId="925" xr:uid="{3D1DE234-F0A9-4B79-8A77-B058274C48DA}"/>
    <cellStyle name="Output 15" xfId="926" xr:uid="{CD722CC5-ED63-4A17-80E1-0F0A526A1E63}"/>
    <cellStyle name="Output 16" xfId="927" xr:uid="{836A35CB-3169-4924-A1DC-6A9EDD262AC5}"/>
    <cellStyle name="Output 17" xfId="928" xr:uid="{5C8D8B07-3F31-4DAF-ACF7-7DEFE8F88810}"/>
    <cellStyle name="Output 18" xfId="929" xr:uid="{9942741D-D349-45C3-8ADB-C2FC20800E80}"/>
    <cellStyle name="Output 19" xfId="930" xr:uid="{1888C56C-415E-4ADF-B72A-406905731FF5}"/>
    <cellStyle name="Output 2" xfId="931" xr:uid="{CE413461-0E3C-43EC-BD1B-8B421AD1BF44}"/>
    <cellStyle name="Output 2 2" xfId="1726" xr:uid="{EF21DAF4-8009-4A64-8FAD-E96945D2C02B}"/>
    <cellStyle name="Output 20" xfId="932" xr:uid="{BBFFA9F8-394B-4BFE-B189-B912E13D15CD}"/>
    <cellStyle name="Output 21" xfId="933" xr:uid="{9DEF8660-8007-4D98-98A0-47E372D528D4}"/>
    <cellStyle name="Output 22" xfId="3986" xr:uid="{609BDE97-DB5E-4CF0-B3E8-3A61FFDA1DA0}"/>
    <cellStyle name="Output 3" xfId="934" xr:uid="{B81D4883-50FB-4ED4-AD9B-14831D120FD9}"/>
    <cellStyle name="Output 4" xfId="935" xr:uid="{06B6BD66-1FD5-48BE-BDD0-3D3741299B04}"/>
    <cellStyle name="Output 5" xfId="936" xr:uid="{98C43D1D-6269-4A88-A9EA-B56F10303161}"/>
    <cellStyle name="Output 6" xfId="937" xr:uid="{DC4B451D-0F45-4EB2-AED0-3790C57E5591}"/>
    <cellStyle name="Output 7" xfId="938" xr:uid="{5EB524DB-CB2A-4B3F-ABBF-916D72298F8F}"/>
    <cellStyle name="Output 8" xfId="939" xr:uid="{717CFC7A-153B-4643-8804-753868348DCB}"/>
    <cellStyle name="Output 9" xfId="940" xr:uid="{A8D195E7-EA4F-45CF-9810-78A7C75FCA6A}"/>
    <cellStyle name="Para" xfId="941" xr:uid="{794A6F59-6C9C-4FBB-8B6B-25F59194E908}"/>
    <cellStyle name="Pct[1]" xfId="942" xr:uid="{0EB41122-266C-4FAB-BAC4-C68A98BF4139}"/>
    <cellStyle name="per.style" xfId="1727" xr:uid="{26918E29-9B4D-4EDC-9513-E426B9EB7F4A}"/>
    <cellStyle name="Percent (0)" xfId="1728" xr:uid="{6B38EF05-505C-4EC5-9FFC-B8CB9A922918}"/>
    <cellStyle name="Percent [2]" xfId="1729" xr:uid="{4D049BF0-0381-4F04-8FAE-CA82CD223168}"/>
    <cellStyle name="Percent 2" xfId="1084" xr:uid="{A71B66CE-5CDF-43F5-AC63-C4A4C61F87FB}"/>
    <cellStyle name="Percent 2 2" xfId="1730" xr:uid="{959906EF-30A1-48DF-98FA-2C472074EF3C}"/>
    <cellStyle name="Percent 2 3" xfId="1731" xr:uid="{A4BECC8B-26E9-41C6-946D-39B7CCF068F3}"/>
    <cellStyle name="Percent 2 3 2" xfId="1732" xr:uid="{E5E01283-CC20-48E7-9671-6D3D88D2EF69}"/>
    <cellStyle name="Percent 2 3 3" xfId="1733" xr:uid="{E2D9C234-7391-451E-86FC-4E5E437CA728}"/>
    <cellStyle name="Percent 2 4" xfId="1734" xr:uid="{D6A0016D-2EE3-41DE-ABCC-51EC98114055}"/>
    <cellStyle name="Percent 2 5" xfId="1735" xr:uid="{BA25F10A-20A5-43CF-A651-6B02309F1BED}"/>
    <cellStyle name="Percent 3" xfId="1085" xr:uid="{57609D6D-3D59-4C44-B1AD-36841C2531DD}"/>
    <cellStyle name="Percent 3 2" xfId="1736" xr:uid="{C751B053-E768-4527-83A8-CDD41A4762F9}"/>
    <cellStyle name="Percent 3 3" xfId="1737" xr:uid="{9C749852-7A9A-42A6-ABAB-5769E39D34BF}"/>
    <cellStyle name="Percent 4" xfId="1738" xr:uid="{CAA765F0-8CF7-47ED-B055-A41F856076E8}"/>
    <cellStyle name="Percent 4 2" xfId="1739" xr:uid="{B9E15A7D-ECCB-4CB7-B968-E3155AF8837B}"/>
    <cellStyle name="Percent 4 2 2" xfId="1740" xr:uid="{8718ABD4-6556-434D-A6FC-D8D29F61330D}"/>
    <cellStyle name="Percent 4 3" xfId="1741" xr:uid="{14EFF586-E43E-43F7-AEB6-8B2EE02B70DA}"/>
    <cellStyle name="Percent 5" xfId="1742" xr:uid="{EA004C3E-0157-4BA4-9F56-1A825790F0F2}"/>
    <cellStyle name="Percent 5 2" xfId="1743" xr:uid="{881A10D0-96CE-4BED-AD0F-C81313E3D90D}"/>
    <cellStyle name="Percent 6" xfId="1744" xr:uid="{106A6784-CD2D-4669-8B1F-BAA20E7D3232}"/>
    <cellStyle name="Percent 6 10" xfId="2919" xr:uid="{A1CEB64B-3984-441B-961B-AB2880D3316E}"/>
    <cellStyle name="Percent 6 2" xfId="1745" xr:uid="{2BF8411E-831C-4425-B2EE-255BBC649446}"/>
    <cellStyle name="Percent 6 2 2" xfId="1746" xr:uid="{8E413710-F29F-49D8-93BD-AA7A69BC01E1}"/>
    <cellStyle name="Percent 6 2 2 2" xfId="1942" xr:uid="{6A0CC88A-7C7F-4744-9DF2-B1597C05B27D}"/>
    <cellStyle name="Percent 6 2 2 2 2" xfId="2325" xr:uid="{3F23DC07-380C-4CFA-81E9-809D56E3A808}"/>
    <cellStyle name="Percent 6 2 2 2 2 2" xfId="2874" xr:uid="{4457AB9B-0A6F-465F-A0BA-CFA122616946}"/>
    <cellStyle name="Percent 6 2 2 2 2 2 2" xfId="3958" xr:uid="{DB79DAE3-6CE2-4E52-9304-D89061C58F57}"/>
    <cellStyle name="Percent 6 2 2 2 2 3" xfId="3416" xr:uid="{AA036CAC-E29D-4A21-A0AE-407815E0AA1B}"/>
    <cellStyle name="Percent 6 2 2 2 3" xfId="2604" xr:uid="{4A93B974-DFAA-4EE1-82DE-C78978ED032D}"/>
    <cellStyle name="Percent 6 2 2 2 3 2" xfId="3688" xr:uid="{F809DFB7-43CC-4147-9D2F-27C64283090B}"/>
    <cellStyle name="Percent 6 2 2 2 4" xfId="3146" xr:uid="{2D3C327E-7445-416F-A6EC-7EF58553C92B}"/>
    <cellStyle name="Percent 6 2 2 3" xfId="2033" xr:uid="{640D6E81-8F1A-4BD6-AB29-3722C9CCE774}"/>
    <cellStyle name="Percent 6 2 2 3 2" xfId="2233" xr:uid="{067DEB95-724A-4B51-9F9F-2375D9FBC2E8}"/>
    <cellStyle name="Percent 6 2 2 3 2 2" xfId="2782" xr:uid="{399E9534-0CC2-4C51-A5E6-D33B086E739E}"/>
    <cellStyle name="Percent 6 2 2 3 2 2 2" xfId="3866" xr:uid="{CA5E1AF8-86BE-4709-8C17-C67AEB90E5B1}"/>
    <cellStyle name="Percent 6 2 2 3 2 3" xfId="3324" xr:uid="{3F0284EA-78AE-4A87-A9E2-75CEE79504C4}"/>
    <cellStyle name="Percent 6 2 2 3 3" xfId="2512" xr:uid="{0D3DF528-E947-48AD-AE9B-C24385E25780}"/>
    <cellStyle name="Percent 6 2 2 3 3 2" xfId="3596" xr:uid="{46484A7E-8B0C-4469-B1F8-71AB8A09411F}"/>
    <cellStyle name="Percent 6 2 2 3 4" xfId="3053" xr:uid="{41224CA5-16A8-4A8C-94E1-D18A0BC7ACF4}"/>
    <cellStyle name="Percent 6 2 2 4" xfId="2144" xr:uid="{A4F25E70-1205-4E7E-A410-E7934336426A}"/>
    <cellStyle name="Percent 6 2 2 4 2" xfId="2694" xr:uid="{0C189A13-A140-4175-ADD7-2B758D373ECA}"/>
    <cellStyle name="Percent 6 2 2 4 2 2" xfId="3778" xr:uid="{06BC50EC-C072-4FE2-B632-55CC2CEED500}"/>
    <cellStyle name="Percent 6 2 2 4 3" xfId="3236" xr:uid="{F9B738A1-A1B7-4EC9-9471-BB8A99A63D33}"/>
    <cellStyle name="Percent 6 2 2 5" xfId="2424" xr:uid="{BA3BCC3C-9894-47D2-B451-2EAA79733CEB}"/>
    <cellStyle name="Percent 6 2 2 5 2" xfId="3508" xr:uid="{589D9190-9106-419B-818F-1CCF48ACCE73}"/>
    <cellStyle name="Percent 6 2 2 6" xfId="2965" xr:uid="{3B26903D-1765-4BC3-AA83-0794FBAE7B8A}"/>
    <cellStyle name="Percent 6 2 3" xfId="1897" xr:uid="{A23FCB91-66DB-48B8-ACE8-F29CE82D98B0}"/>
    <cellStyle name="Percent 6 2 3 2" xfId="2280" xr:uid="{884C94EC-7F10-4BDE-9912-FEF593695BBC}"/>
    <cellStyle name="Percent 6 2 3 2 2" xfId="2829" xr:uid="{5C6FC53A-F1FA-4730-B758-0DE973609F9D}"/>
    <cellStyle name="Percent 6 2 3 2 2 2" xfId="3913" xr:uid="{31A35BC7-2D13-4835-8526-8C6EE65EA8B1}"/>
    <cellStyle name="Percent 6 2 3 2 3" xfId="3371" xr:uid="{14C31B04-A0B1-498B-9C64-EDE56C12D524}"/>
    <cellStyle name="Percent 6 2 3 3" xfId="2559" xr:uid="{E30D2450-12FF-43F9-9A6A-7F5DE354BE1F}"/>
    <cellStyle name="Percent 6 2 3 3 2" xfId="3643" xr:uid="{7D993664-506F-4EFC-A3C6-18EEA8D5DDD6}"/>
    <cellStyle name="Percent 6 2 3 4" xfId="3101" xr:uid="{6634159F-32CB-4A3C-9090-F8471C4BD5F2}"/>
    <cellStyle name="Percent 6 2 4" xfId="2032" xr:uid="{81ECD8F3-0AA0-4FA4-A2CC-0351B3CB1303}"/>
    <cellStyle name="Percent 6 2 4 2" xfId="2232" xr:uid="{F32A4F2E-5A19-4E60-B962-0930181A1F8E}"/>
    <cellStyle name="Percent 6 2 4 2 2" xfId="2781" xr:uid="{D47F3952-4ED8-40A9-8276-F71975042D98}"/>
    <cellStyle name="Percent 6 2 4 2 2 2" xfId="3865" xr:uid="{38391C29-B9C5-404C-AE4D-C8A74AE67C64}"/>
    <cellStyle name="Percent 6 2 4 2 3" xfId="3323" xr:uid="{11DB591B-2BCC-476C-806C-A8D8F785D392}"/>
    <cellStyle name="Percent 6 2 4 3" xfId="2511" xr:uid="{4F40744A-C93D-40D0-A4BA-CC44D62D1A0A}"/>
    <cellStyle name="Percent 6 2 4 3 2" xfId="3595" xr:uid="{30D645FB-A730-45BF-84F6-642E831B100D}"/>
    <cellStyle name="Percent 6 2 4 4" xfId="3052" xr:uid="{4365064B-5E71-421C-ACFD-F8D1824CF48B}"/>
    <cellStyle name="Percent 6 2 5" xfId="2099" xr:uid="{D44EF95B-AE90-43C1-8DC4-E3C11486CC58}"/>
    <cellStyle name="Percent 6 2 5 2" xfId="2649" xr:uid="{6C61BBDE-52DA-463D-8ABB-65C69860F33F}"/>
    <cellStyle name="Percent 6 2 5 2 2" xfId="3733" xr:uid="{8FB1F123-4744-4E11-B8E9-7C7FA7003E5E}"/>
    <cellStyle name="Percent 6 2 5 3" xfId="3191" xr:uid="{D87DBD2A-08EA-40AD-9C1F-DB79F7848389}"/>
    <cellStyle name="Percent 6 2 6" xfId="2379" xr:uid="{55F81C12-BAE9-42E8-B501-DC2B90BAECAE}"/>
    <cellStyle name="Percent 6 2 6 2" xfId="3462" xr:uid="{4C698A74-6E8E-4DD1-B13F-C50CE8917FCA}"/>
    <cellStyle name="Percent 6 2 7" xfId="2920" xr:uid="{66391515-D953-4D2E-8165-AF4342BFF34B}"/>
    <cellStyle name="Percent 6 3" xfId="1747" xr:uid="{D3742208-940A-403F-B99F-9B5FF0EDAF7D}"/>
    <cellStyle name="Percent 6 3 2" xfId="1748" xr:uid="{FB1DA1B8-D26D-4D0E-A7F7-DB94038DDBF9}"/>
    <cellStyle name="Percent 6 3 2 2" xfId="1943" xr:uid="{79CFC738-51B3-4D58-A585-B363F563D035}"/>
    <cellStyle name="Percent 6 3 2 2 2" xfId="2326" xr:uid="{3677FB14-27A0-42E6-95A5-CC7DAE583925}"/>
    <cellStyle name="Percent 6 3 2 2 2 2" xfId="2875" xr:uid="{6B9B1126-BE8B-4361-94E9-F7EBFE8BFB24}"/>
    <cellStyle name="Percent 6 3 2 2 2 2 2" xfId="3959" xr:uid="{922572FA-A65C-40C1-A86D-0BAE129E8B95}"/>
    <cellStyle name="Percent 6 3 2 2 2 3" xfId="3417" xr:uid="{A872FA19-E99F-4177-87F4-5E3C2A6CC906}"/>
    <cellStyle name="Percent 6 3 2 2 3" xfId="2605" xr:uid="{BC427B31-A718-408C-90BE-8F2279B06990}"/>
    <cellStyle name="Percent 6 3 2 2 3 2" xfId="3689" xr:uid="{1045CEA9-561F-432C-B3A0-D28A9D117C98}"/>
    <cellStyle name="Percent 6 3 2 2 4" xfId="3147" xr:uid="{25D381D1-7B32-440C-B59A-8209D8FAC335}"/>
    <cellStyle name="Percent 6 3 2 3" xfId="2035" xr:uid="{19C07167-F2A2-420B-99A6-5647C648DB6D}"/>
    <cellStyle name="Percent 6 3 2 3 2" xfId="2235" xr:uid="{4E5CB6AB-ADC2-4C43-9487-6D66F28B6DCC}"/>
    <cellStyle name="Percent 6 3 2 3 2 2" xfId="2784" xr:uid="{2CA52A77-FBA4-4392-9DD7-0C7C5EC07FA8}"/>
    <cellStyle name="Percent 6 3 2 3 2 2 2" xfId="3868" xr:uid="{10F39317-6DC7-4D29-B71D-AEEFB7F26198}"/>
    <cellStyle name="Percent 6 3 2 3 2 3" xfId="3326" xr:uid="{5741D512-B2D4-465B-8608-307F466E288E}"/>
    <cellStyle name="Percent 6 3 2 3 3" xfId="2514" xr:uid="{7385F846-9B2F-41E9-B3AE-AA8546F99242}"/>
    <cellStyle name="Percent 6 3 2 3 3 2" xfId="3598" xr:uid="{D9CBEF69-233A-4568-A583-85E32285954F}"/>
    <cellStyle name="Percent 6 3 2 3 4" xfId="3055" xr:uid="{A2C65DF1-D3CC-4D92-BA40-1C19D17CD43F}"/>
    <cellStyle name="Percent 6 3 2 4" xfId="2145" xr:uid="{345FBF0B-19A6-42DD-8D81-5EAF6AA3B233}"/>
    <cellStyle name="Percent 6 3 2 4 2" xfId="2695" xr:uid="{477780DE-A306-4CD2-8929-DF7678E0D48F}"/>
    <cellStyle name="Percent 6 3 2 4 2 2" xfId="3779" xr:uid="{2AF3C6A7-8FD1-4827-B017-01CA523351AB}"/>
    <cellStyle name="Percent 6 3 2 4 3" xfId="3237" xr:uid="{E0FB8180-AFC4-4D4D-8EC9-6A03ED810318}"/>
    <cellStyle name="Percent 6 3 2 5" xfId="2425" xr:uid="{C0AB3CF9-65C0-4779-B213-E0261FB6AF8B}"/>
    <cellStyle name="Percent 6 3 2 5 2" xfId="3509" xr:uid="{EEC17E8D-D229-4A93-B5BE-924797B4779A}"/>
    <cellStyle name="Percent 6 3 2 6" xfId="2966" xr:uid="{A0974609-28D9-4F16-B642-189FD84B4A7F}"/>
    <cellStyle name="Percent 6 3 3" xfId="1898" xr:uid="{3D99B5BA-FDEC-4115-9046-8EE7B81F0FBF}"/>
    <cellStyle name="Percent 6 3 3 2" xfId="2281" xr:uid="{1A16E4CC-E012-49D4-97D8-6DC3D499F645}"/>
    <cellStyle name="Percent 6 3 3 2 2" xfId="2830" xr:uid="{972569DC-9C74-4310-A207-0AFFBDE6335A}"/>
    <cellStyle name="Percent 6 3 3 2 2 2" xfId="3914" xr:uid="{D6B5F6D1-BEE9-49AA-84BC-5C928BCD3A20}"/>
    <cellStyle name="Percent 6 3 3 2 3" xfId="3372" xr:uid="{D5493C1B-8153-4AC1-A434-6E4C9CC9BCEA}"/>
    <cellStyle name="Percent 6 3 3 3" xfId="2560" xr:uid="{D4A16D0D-A3C8-464F-A84B-9837872D38A9}"/>
    <cellStyle name="Percent 6 3 3 3 2" xfId="3644" xr:uid="{311BF9C7-07C9-4CB1-870B-162266371B0B}"/>
    <cellStyle name="Percent 6 3 3 4" xfId="3102" xr:uid="{B3A92D8E-97B4-4B0A-8C6E-439A3A1043C2}"/>
    <cellStyle name="Percent 6 3 4" xfId="2034" xr:uid="{B8B130A8-6EEC-41A4-BA09-A5DA5E9D369A}"/>
    <cellStyle name="Percent 6 3 4 2" xfId="2234" xr:uid="{E35DF4A0-0EF4-4E96-9193-2C57CFBF6CFA}"/>
    <cellStyle name="Percent 6 3 4 2 2" xfId="2783" xr:uid="{1D8A17C4-6159-4941-94F7-7B0959F28D04}"/>
    <cellStyle name="Percent 6 3 4 2 2 2" xfId="3867" xr:uid="{C9347B50-3338-4863-8188-87605DF3B7DA}"/>
    <cellStyle name="Percent 6 3 4 2 3" xfId="3325" xr:uid="{89614840-EECF-4D06-8D00-49C4E5C8D86E}"/>
    <cellStyle name="Percent 6 3 4 3" xfId="2513" xr:uid="{14D79131-7651-4FFC-AAC0-ADC8E71155DC}"/>
    <cellStyle name="Percent 6 3 4 3 2" xfId="3597" xr:uid="{772FB0E7-BD97-4B06-B6AD-F8A94FE55B08}"/>
    <cellStyle name="Percent 6 3 4 4" xfId="3054" xr:uid="{A145A6AD-B061-4F2D-9F86-1CE2A1F4BEB6}"/>
    <cellStyle name="Percent 6 3 5" xfId="2100" xr:uid="{96FC5A31-1A35-4C9E-9354-C1548A6E88A0}"/>
    <cellStyle name="Percent 6 3 5 2" xfId="2650" xr:uid="{F9C0700D-32BB-430D-B956-F1E0239628E8}"/>
    <cellStyle name="Percent 6 3 5 2 2" xfId="3734" xr:uid="{181E5FB8-83F0-48B4-8350-D111966B3C6E}"/>
    <cellStyle name="Percent 6 3 5 3" xfId="3192" xr:uid="{1FDF5A3C-F3EB-4C9E-8F32-567C43D0B196}"/>
    <cellStyle name="Percent 6 3 6" xfId="2380" xr:uid="{6AC7144D-79D1-434B-8ED2-4618868C897E}"/>
    <cellStyle name="Percent 6 3 6 2" xfId="3463" xr:uid="{CD0E5A86-5B0A-4A7D-864F-0E4FA182007A}"/>
    <cellStyle name="Percent 6 3 7" xfId="2921" xr:uid="{52B37848-1E4F-4AF8-85F5-77AF32FFEC0A}"/>
    <cellStyle name="Percent 6 4" xfId="1749" xr:uid="{AC4549E4-3316-4380-BCBC-9C37FE3058C4}"/>
    <cellStyle name="Percent 6 4 2" xfId="1750" xr:uid="{3B48A4BD-E9EB-42E8-93D8-4E96F5BE511F}"/>
    <cellStyle name="Percent 6 4 2 2" xfId="1944" xr:uid="{E8155ADC-7B3C-4E89-A33A-B05A02451287}"/>
    <cellStyle name="Percent 6 4 2 2 2" xfId="2327" xr:uid="{DB63EC12-C754-4D85-8FEA-2B3BE8B809D2}"/>
    <cellStyle name="Percent 6 4 2 2 2 2" xfId="2876" xr:uid="{3338FEBF-110A-4966-9C47-2300E83D8D13}"/>
    <cellStyle name="Percent 6 4 2 2 2 2 2" xfId="3960" xr:uid="{97DAFFC0-EAAD-4997-9566-1E88B6722D51}"/>
    <cellStyle name="Percent 6 4 2 2 2 3" xfId="3418" xr:uid="{EF871658-009C-49E9-A080-AD5C2016F2FC}"/>
    <cellStyle name="Percent 6 4 2 2 3" xfId="2606" xr:uid="{BFEC13C6-35F8-4FA5-AE98-DED7A1DD8498}"/>
    <cellStyle name="Percent 6 4 2 2 3 2" xfId="3690" xr:uid="{0F661D36-0D6E-4337-B8D3-7584BC7580D3}"/>
    <cellStyle name="Percent 6 4 2 2 4" xfId="3148" xr:uid="{47A55349-61E8-4A2B-8AB7-089652C4AE42}"/>
    <cellStyle name="Percent 6 4 2 3" xfId="2037" xr:uid="{8D1A9AC0-2C05-499B-86E5-DED9CF7A4C75}"/>
    <cellStyle name="Percent 6 4 2 3 2" xfId="2237" xr:uid="{020C21D7-A1DD-4184-B294-795073379081}"/>
    <cellStyle name="Percent 6 4 2 3 2 2" xfId="2786" xr:uid="{C84DA959-0AF2-4BBF-A882-7D5096883485}"/>
    <cellStyle name="Percent 6 4 2 3 2 2 2" xfId="3870" xr:uid="{15C3FBA3-2DBF-4AE0-A63B-FFD2BE0D9F74}"/>
    <cellStyle name="Percent 6 4 2 3 2 3" xfId="3328" xr:uid="{67BBD02C-C297-4DFB-AFEE-D4271810C985}"/>
    <cellStyle name="Percent 6 4 2 3 3" xfId="2516" xr:uid="{F6A5663E-5524-4877-BE5A-E4AE3E331661}"/>
    <cellStyle name="Percent 6 4 2 3 3 2" xfId="3600" xr:uid="{43B6D9F1-1362-407D-AFC6-18D2A47397F2}"/>
    <cellStyle name="Percent 6 4 2 3 4" xfId="3057" xr:uid="{552EE982-4E40-430E-8349-420450176002}"/>
    <cellStyle name="Percent 6 4 2 4" xfId="2146" xr:uid="{AFB917D4-0DEF-4D28-ADDE-A73461761291}"/>
    <cellStyle name="Percent 6 4 2 4 2" xfId="2696" xr:uid="{39B08ECD-9C53-43F2-B581-998CE9745A5A}"/>
    <cellStyle name="Percent 6 4 2 4 2 2" xfId="3780" xr:uid="{452FCBE1-299B-4A83-BE7D-C627A8638FD5}"/>
    <cellStyle name="Percent 6 4 2 4 3" xfId="3238" xr:uid="{76F8FB8B-B701-4AA3-A096-4FFBF4F99A5C}"/>
    <cellStyle name="Percent 6 4 2 5" xfId="2426" xr:uid="{00C8A0F9-8E3C-4727-ACF4-E485E02C1503}"/>
    <cellStyle name="Percent 6 4 2 5 2" xfId="3510" xr:uid="{2AA65C4E-6751-499E-A5DC-BEC560E9A6EB}"/>
    <cellStyle name="Percent 6 4 2 6" xfId="2967" xr:uid="{69BD6B05-273C-46CB-B0CC-9AB881A2D240}"/>
    <cellStyle name="Percent 6 4 3" xfId="1899" xr:uid="{8B7891CE-272B-4747-8D45-662955D74E44}"/>
    <cellStyle name="Percent 6 4 3 2" xfId="2282" xr:uid="{1A530490-D394-4488-84AE-3286ECA8B852}"/>
    <cellStyle name="Percent 6 4 3 2 2" xfId="2831" xr:uid="{1F8DFD67-FE71-4642-966E-ECBC6367C74B}"/>
    <cellStyle name="Percent 6 4 3 2 2 2" xfId="3915" xr:uid="{3C91EBFB-715B-4823-B0E4-D23C27A1604F}"/>
    <cellStyle name="Percent 6 4 3 2 3" xfId="3373" xr:uid="{AD2FECAF-4CE0-4EFB-9096-6F43CFDC8BC3}"/>
    <cellStyle name="Percent 6 4 3 3" xfId="2561" xr:uid="{DA8CBDCD-E13E-49C6-B22C-1F631974D0F0}"/>
    <cellStyle name="Percent 6 4 3 3 2" xfId="3645" xr:uid="{7EFF2D91-888C-4CD4-9107-D039190710B8}"/>
    <cellStyle name="Percent 6 4 3 4" xfId="3103" xr:uid="{8393DA31-FAD8-4B48-9292-2284D66F1141}"/>
    <cellStyle name="Percent 6 4 4" xfId="2036" xr:uid="{90A236BE-2ED2-4CE5-BC0F-D40CB221EF6A}"/>
    <cellStyle name="Percent 6 4 4 2" xfId="2236" xr:uid="{DAF419CE-7D7B-4914-8F84-21C0D9C83B37}"/>
    <cellStyle name="Percent 6 4 4 2 2" xfId="2785" xr:uid="{63013328-5371-4AA7-B14D-771317422D24}"/>
    <cellStyle name="Percent 6 4 4 2 2 2" xfId="3869" xr:uid="{6A90211A-A339-401A-8123-6015CADA453A}"/>
    <cellStyle name="Percent 6 4 4 2 3" xfId="3327" xr:uid="{9A2BA7A9-0582-44B5-946D-BB804E014542}"/>
    <cellStyle name="Percent 6 4 4 3" xfId="2515" xr:uid="{4169D89E-2553-404A-8B75-ACE29421EAD3}"/>
    <cellStyle name="Percent 6 4 4 3 2" xfId="3599" xr:uid="{E84D01BC-0079-41AB-9155-2230D9B8967F}"/>
    <cellStyle name="Percent 6 4 4 4" xfId="3056" xr:uid="{AE3B5A1C-D6ED-463B-86BB-FAD037C3D118}"/>
    <cellStyle name="Percent 6 4 5" xfId="2101" xr:uid="{C62632CD-DDEC-4EB5-85C2-198E5257EE4A}"/>
    <cellStyle name="Percent 6 4 5 2" xfId="2651" xr:uid="{049D2AF3-1B9D-49BB-AC5B-580C774055C6}"/>
    <cellStyle name="Percent 6 4 5 2 2" xfId="3735" xr:uid="{EFADBDDF-E60F-411A-B727-22E51194E7FD}"/>
    <cellStyle name="Percent 6 4 5 3" xfId="3193" xr:uid="{EE3AE205-D3FC-42A0-A69A-40AD82581BA0}"/>
    <cellStyle name="Percent 6 4 6" xfId="2381" xr:uid="{C0AD7CC3-2EB2-467A-86AD-729104A704C0}"/>
    <cellStyle name="Percent 6 4 6 2" xfId="3464" xr:uid="{72767719-06EB-4A00-8746-5598F28CB208}"/>
    <cellStyle name="Percent 6 4 7" xfId="2922" xr:uid="{32AEEE0A-9A92-490D-B286-E99955085030}"/>
    <cellStyle name="Percent 6 5" xfId="1751" xr:uid="{D0BB9552-E585-4837-9AB2-786A7A5FCEAC}"/>
    <cellStyle name="Percent 6 5 2" xfId="1941" xr:uid="{C4E49466-40F7-49C0-834A-09D78A3072DC}"/>
    <cellStyle name="Percent 6 5 2 2" xfId="2324" xr:uid="{16CF9335-2127-4209-B3F8-F6F90253928B}"/>
    <cellStyle name="Percent 6 5 2 2 2" xfId="2873" xr:uid="{2B806610-2AAE-41F3-9B0B-B282D7034C50}"/>
    <cellStyle name="Percent 6 5 2 2 2 2" xfId="3957" xr:uid="{00EA3B6E-897A-400D-95C5-72FE98D52527}"/>
    <cellStyle name="Percent 6 5 2 2 3" xfId="3415" xr:uid="{9B8B765A-BD89-455D-B2E6-8BCF30E1F713}"/>
    <cellStyle name="Percent 6 5 2 3" xfId="2603" xr:uid="{E99A6D8F-2006-411A-B3DC-093F4BAF055E}"/>
    <cellStyle name="Percent 6 5 2 3 2" xfId="3687" xr:uid="{4F48D49D-BE12-4CF3-8082-815DA4B1F03B}"/>
    <cellStyle name="Percent 6 5 2 4" xfId="3145" xr:uid="{12BF34F6-3810-4937-9C75-A0005A04DD1B}"/>
    <cellStyle name="Percent 6 5 3" xfId="2038" xr:uid="{19C5A4A8-B97C-4C89-B5A1-889886BE7D4A}"/>
    <cellStyle name="Percent 6 5 3 2" xfId="2238" xr:uid="{7DB94A0D-3AEB-462D-87E0-E085DEBECAA5}"/>
    <cellStyle name="Percent 6 5 3 2 2" xfId="2787" xr:uid="{287EBD47-F222-416A-AB32-8CCD7B22BC50}"/>
    <cellStyle name="Percent 6 5 3 2 2 2" xfId="3871" xr:uid="{F133BB33-1E65-42FD-B422-A46E5A0B06C2}"/>
    <cellStyle name="Percent 6 5 3 2 3" xfId="3329" xr:uid="{A95877E1-8A0D-4696-9621-0E020BDDCD46}"/>
    <cellStyle name="Percent 6 5 3 3" xfId="2517" xr:uid="{7315ECBA-B7CC-4563-AF30-72B40207910E}"/>
    <cellStyle name="Percent 6 5 3 3 2" xfId="3601" xr:uid="{ABA40379-0AF7-47F3-9ECF-9D0F00A4F5DC}"/>
    <cellStyle name="Percent 6 5 3 4" xfId="3058" xr:uid="{2D449C16-1E18-4EF8-87DF-6E493A721262}"/>
    <cellStyle name="Percent 6 5 4" xfId="2143" xr:uid="{49A0681D-5EDA-40B3-903A-DE14CB27A608}"/>
    <cellStyle name="Percent 6 5 4 2" xfId="2693" xr:uid="{76098603-0187-4C17-A418-9AF779ADC472}"/>
    <cellStyle name="Percent 6 5 4 2 2" xfId="3777" xr:uid="{CD05F5F8-029B-4E01-AA8E-EC6DB2DCE2B6}"/>
    <cellStyle name="Percent 6 5 4 3" xfId="3235" xr:uid="{F4174668-9C14-4B52-A584-0F866F7134A7}"/>
    <cellStyle name="Percent 6 5 5" xfId="2423" xr:uid="{FA71EAC2-CDB0-4FA7-A136-95AD7FC80CBE}"/>
    <cellStyle name="Percent 6 5 5 2" xfId="3507" xr:uid="{3F811D47-A49D-4B2F-89C1-179361E27B8C}"/>
    <cellStyle name="Percent 6 5 6" xfId="2964" xr:uid="{9780D4BA-C8EE-42D2-84E3-587D29FE8599}"/>
    <cellStyle name="Percent 6 6" xfId="1896" xr:uid="{A4F31AAB-6CBA-44E8-B1E8-01355B45A880}"/>
    <cellStyle name="Percent 6 6 2" xfId="2279" xr:uid="{468EC6DA-B26E-4447-BCC7-B505B15532E2}"/>
    <cellStyle name="Percent 6 6 2 2" xfId="2828" xr:uid="{8D81026B-7D5A-41C4-8C9D-812929AA2944}"/>
    <cellStyle name="Percent 6 6 2 2 2" xfId="3912" xr:uid="{4CC5D6FF-07EB-4404-AD3E-0B85EAA3D3CA}"/>
    <cellStyle name="Percent 6 6 2 3" xfId="3370" xr:uid="{25090635-7215-424B-A2EF-5593D115516E}"/>
    <cellStyle name="Percent 6 6 3" xfId="2558" xr:uid="{54409B61-4B78-4AD3-8575-FD4762098760}"/>
    <cellStyle name="Percent 6 6 3 2" xfId="3642" xr:uid="{7174E690-6F80-4161-A0ED-53E371DF5022}"/>
    <cellStyle name="Percent 6 6 4" xfId="3100" xr:uid="{DACD6351-697F-438F-9228-59BDEF80F3D5}"/>
    <cellStyle name="Percent 6 7" xfId="2031" xr:uid="{CB6786BA-7836-4B3C-AFE4-411B31DA32C6}"/>
    <cellStyle name="Percent 6 7 2" xfId="2231" xr:uid="{F9E55640-3BF3-4CFE-B2BF-0D12C6A66D49}"/>
    <cellStyle name="Percent 6 7 2 2" xfId="2780" xr:uid="{0023631D-7389-47DA-99E6-278FFEB934F3}"/>
    <cellStyle name="Percent 6 7 2 2 2" xfId="3864" xr:uid="{E3862E51-0300-400E-99A7-3E54A64F9334}"/>
    <cellStyle name="Percent 6 7 2 3" xfId="3322" xr:uid="{8D71B3A3-C61F-463D-99E6-7F9B8E9B5811}"/>
    <cellStyle name="Percent 6 7 3" xfId="2510" xr:uid="{91A4B22A-B48F-43F9-9203-E4FD8D8DB471}"/>
    <cellStyle name="Percent 6 7 3 2" xfId="3594" xr:uid="{6743A173-64B6-421C-9589-50431C9586CD}"/>
    <cellStyle name="Percent 6 7 4" xfId="3051" xr:uid="{1CC96BAB-3926-4270-A3C2-1263F8B0EF07}"/>
    <cellStyle name="Percent 6 8" xfId="2098" xr:uid="{37D4725C-062A-4C5C-B4D1-C262334AC80F}"/>
    <cellStyle name="Percent 6 8 2" xfId="2648" xr:uid="{A10C6ECD-6143-4A8C-9505-04F9A17ABDBE}"/>
    <cellStyle name="Percent 6 8 2 2" xfId="3732" xr:uid="{11751F33-B902-4AE8-B48C-2057E742179F}"/>
    <cellStyle name="Percent 6 8 3" xfId="3190" xr:uid="{96053035-BB90-4586-AE6D-1A28379035C3}"/>
    <cellStyle name="Percent 6 9" xfId="2378" xr:uid="{90462016-1B6C-4D68-82F9-7ECF1DFC4C6E}"/>
    <cellStyle name="Percent 6 9 2" xfId="3461" xr:uid="{F7EAFBA9-0AD8-4AB9-B7B5-5E84A9C35AA8}"/>
    <cellStyle name="Percent 7" xfId="1752" xr:uid="{C1E9CE8E-655D-49B8-90E1-508BE7FF38E4}"/>
    <cellStyle name="Percent 8" xfId="3977" xr:uid="{026A99AF-DEA2-4524-A793-519A5176924B}"/>
    <cellStyle name="Percentage" xfId="40" xr:uid="{00000000-0005-0000-0000-00002C000000}"/>
    <cellStyle name="Percentage (2dp)" xfId="41" xr:uid="{00000000-0005-0000-0000-00002D000000}"/>
    <cellStyle name="Percentage (2dp) 2" xfId="1086" xr:uid="{1818D843-41E1-431C-B817-37320E67ADC8}"/>
    <cellStyle name="Percentage 10" xfId="3969" xr:uid="{D44CF2D9-C3F3-4C93-B6F2-D5CF771A613A}"/>
    <cellStyle name="Percentage 2" xfId="1087" xr:uid="{77F50042-0CE4-4741-8D51-C6DE05CE4EFE}"/>
    <cellStyle name="Percentage 3" xfId="1088" xr:uid="{D7AB93EC-9361-4C88-BD17-AB12A29C3E3F}"/>
    <cellStyle name="Percentage 4" xfId="1089" xr:uid="{BEC2E9EA-9A2F-4E98-8902-5951A53DDA99}"/>
    <cellStyle name="Percentage 5" xfId="1090" xr:uid="{2D8E25F1-3DDC-4B9A-9ADE-432602A1488A}"/>
    <cellStyle name="Percentage 6" xfId="1753" xr:uid="{850F23E4-5A6E-4B9D-B1E6-36D3D92A46F7}"/>
    <cellStyle name="Percentage 7" xfId="1754" xr:uid="{52B35A96-9F1A-4025-B552-455F9B62DE62}"/>
    <cellStyle name="Percentage_Coverage data" xfId="943" xr:uid="{A5DC7D8B-E752-4773-B85F-F8277F2EB382}"/>
    <cellStyle name="Porcentaje" xfId="61" builtinId="5" customBuiltin="1"/>
    <cellStyle name="PSChar" xfId="1755" xr:uid="{04A47FD8-DB99-42A8-B693-6CDB22FB6FC9}"/>
    <cellStyle name="PSDate" xfId="1756" xr:uid="{F3E93900-6AE0-41CD-8E3A-211F2980AB86}"/>
    <cellStyle name="PSDec" xfId="1757" xr:uid="{F6E07976-5BAF-4291-A260-EBCEA1089EB5}"/>
    <cellStyle name="PSHeading" xfId="1758" xr:uid="{3C073176-334D-4417-A799-F8D3A82B425A}"/>
    <cellStyle name="PSInt" xfId="1759" xr:uid="{E46736D7-4010-4E07-BDD7-AF0378740B88}"/>
    <cellStyle name="PSSpacer" xfId="1760" xr:uid="{6CB0B8DA-DE5E-4ABD-9A5C-9DD32C1D134A}"/>
    <cellStyle name="Rechnungsnummer" xfId="1761" xr:uid="{B9852857-E072-421D-A871-27911015EFB6}"/>
    <cellStyle name="Ref Numbers" xfId="1762" xr:uid="{B5813717-3892-48B8-8CB6-F53C8CE467EF}"/>
    <cellStyle name="Reference" xfId="944" xr:uid="{5C3A0E46-0107-4750-889C-AC08B5D6457D}"/>
    <cellStyle name="Respo10" xfId="945" xr:uid="{DAC5F11A-5743-4CD5-BD4F-9750802CD07F}"/>
    <cellStyle name="Respo10 2" xfId="1091" xr:uid="{4BE4E577-4A17-4C17-A64A-E1CB61786D1A}"/>
    <cellStyle name="Respo12" xfId="946" xr:uid="{F0F1FBE1-41E9-4658-A3A7-D605153EC8C0}"/>
    <cellStyle name="Result" xfId="947" xr:uid="{8161836B-3F62-45B2-A37B-E7219937E865}"/>
    <cellStyle name="Row and Column Total" xfId="948" xr:uid="{8CE1A728-4C73-41F3-83E4-511D00246D4B}"/>
    <cellStyle name="Row Heading" xfId="949" xr:uid="{D63ED135-BA80-4C46-99BB-649FE9AD73D1}"/>
    <cellStyle name="Row Heading (No Wrap)" xfId="950" xr:uid="{EE9B00E6-10D6-42C1-AEEA-2100595502F4}"/>
    <cellStyle name="Row Heading_2008 12 19 Copy of Analysys Mason - data request for Mobistar" xfId="951" xr:uid="{3D0B8B59-5B82-4D64-B38B-782F1DB24109}"/>
    <cellStyle name="Row label" xfId="42" xr:uid="{00000000-0005-0000-0000-00002E000000}"/>
    <cellStyle name="Row label (indent)" xfId="43" xr:uid="{00000000-0005-0000-0000-00002F000000}"/>
    <cellStyle name="Row Total" xfId="952" xr:uid="{1B357FBE-2429-41B5-8FC6-D4AD427F5CDE}"/>
    <cellStyle name="Salida" xfId="39" builtinId="21" customBuiltin="1"/>
    <cellStyle name="SAPBEXaggData" xfId="1763" xr:uid="{F7C6ABC8-66A7-441E-96EC-A0535AF4A12E}"/>
    <cellStyle name="SAPBEXaggDataEmph" xfId="1764" xr:uid="{CF2123D0-4D4A-47B3-9485-6EF1AEA0C7AB}"/>
    <cellStyle name="SAPBEXaggItem" xfId="1765" xr:uid="{4941C50A-97D5-47EB-8529-27B60F9BF2B9}"/>
    <cellStyle name="SAPBEXaggItemX" xfId="1766" xr:uid="{8857DF20-F471-481F-BDCF-9B084E971594}"/>
    <cellStyle name="SAPBEXchaText" xfId="1767" xr:uid="{DCECF470-E6F0-4722-A189-49D46D2AE5C2}"/>
    <cellStyle name="SAPBEXexcBad7" xfId="1768" xr:uid="{1A9B39AB-D2A8-4B91-82F2-35AA9129CCF9}"/>
    <cellStyle name="SAPBEXexcBad8" xfId="1769" xr:uid="{FB1FDE04-82D5-4088-9C0B-FD67F0F222EC}"/>
    <cellStyle name="SAPBEXexcBad9" xfId="1770" xr:uid="{6B45F229-E2B1-4CDC-A1C0-A518DFEC66DB}"/>
    <cellStyle name="SAPBEXexcCritical4" xfId="1771" xr:uid="{3B5106D6-4C74-43E8-B2D8-E3E1244F2555}"/>
    <cellStyle name="SAPBEXexcCritical5" xfId="1772" xr:uid="{E41CFC89-E7E7-4823-9E9A-CDAB7B4A532E}"/>
    <cellStyle name="SAPBEXexcCritical6" xfId="1773" xr:uid="{8317482A-F0BD-4168-B51A-080ABB25DDB9}"/>
    <cellStyle name="SAPBEXexcGood1" xfId="1774" xr:uid="{D713F3BB-C032-4AF2-BE4B-B1A3F7DC5B30}"/>
    <cellStyle name="SAPBEXexcGood2" xfId="1775" xr:uid="{D25FD0E2-4407-4D09-A520-013BE42E2194}"/>
    <cellStyle name="SAPBEXexcGood3" xfId="1776" xr:uid="{9F1F4069-1F79-46C8-B022-485077BBE52B}"/>
    <cellStyle name="SAPBEXfilterDrill" xfId="1777" xr:uid="{40AD4AB9-C529-45BE-A230-BB18E8740D26}"/>
    <cellStyle name="SAPBEXfilterItem" xfId="1778" xr:uid="{61ABBA71-6122-48E6-8E4F-828398C89DC8}"/>
    <cellStyle name="SAPBEXfilterText" xfId="1779" xr:uid="{929E9871-668A-4C79-B98C-C97BFA00748D}"/>
    <cellStyle name="SAPBEXformats" xfId="1780" xr:uid="{135B6C71-5717-4338-8600-7FA24B8F8E73}"/>
    <cellStyle name="SAPBEXheaderItem" xfId="1781" xr:uid="{617C691F-F818-48F6-8FAE-7B0535DBB6F8}"/>
    <cellStyle name="SAPBEXheaderText" xfId="1782" xr:uid="{EEE25F6A-B1AB-4959-A240-E32D55F827D1}"/>
    <cellStyle name="SAPBEXHLevel0" xfId="1783" xr:uid="{F676D71D-E5F2-4EA3-979E-AE2481552974}"/>
    <cellStyle name="SAPBEXHLevel0X" xfId="1784" xr:uid="{3376B4F8-90AD-4ABB-BA85-33AB83D259D7}"/>
    <cellStyle name="SAPBEXHLevel1" xfId="1785" xr:uid="{EB3651A9-50C0-4E35-938C-8C1C0F08F569}"/>
    <cellStyle name="SAPBEXHLevel1X" xfId="1786" xr:uid="{EEDBFEF3-4EB5-4B87-A07F-DE42B17FA339}"/>
    <cellStyle name="SAPBEXHLevel2" xfId="1787" xr:uid="{CFD5E111-D542-4BDD-B77D-E06C8A278AAE}"/>
    <cellStyle name="SAPBEXHLevel2X" xfId="1788" xr:uid="{96DDF2BA-EBAC-4BDC-B915-3504286DFA91}"/>
    <cellStyle name="SAPBEXHLevel3" xfId="1789" xr:uid="{297A01E8-60FC-4884-A8E1-A320B30C167D}"/>
    <cellStyle name="SAPBEXHLevel3X" xfId="1790" xr:uid="{EE2E0A9C-682F-4E8D-AE4B-D348FEBE3D30}"/>
    <cellStyle name="SAPBEXresData" xfId="1791" xr:uid="{ADD30B64-877A-440B-B3BB-9AB24483F874}"/>
    <cellStyle name="SAPBEXresDataEmph" xfId="1792" xr:uid="{918014DE-CE60-4F07-BDF1-3C62486FE8A2}"/>
    <cellStyle name="SAPBEXresItem" xfId="1793" xr:uid="{D3F5A8AB-4C40-4415-A077-A66C1477CABA}"/>
    <cellStyle name="SAPBEXresItemX" xfId="1794" xr:uid="{34A98D35-0BE9-4853-BAE9-BEF63B97F070}"/>
    <cellStyle name="SAPBEXstdData" xfId="1795" xr:uid="{AC097146-BB71-4542-878B-7AA33155DA41}"/>
    <cellStyle name="SAPBEXstdDataEmph" xfId="1796" xr:uid="{8CBAED56-19EF-4E7B-A3A3-6FC339DBFCCC}"/>
    <cellStyle name="SAPBEXstdItem" xfId="1797" xr:uid="{A903B790-76BD-4FCE-A9C6-E5FA4A3EAD79}"/>
    <cellStyle name="SAPBEXstdItemX" xfId="1798" xr:uid="{EB16AD35-18FC-4ED7-8EB0-926AD6302F38}"/>
    <cellStyle name="SAPBEXtitle" xfId="1799" xr:uid="{B72418FD-8440-41C4-860E-B8C79F1472CC}"/>
    <cellStyle name="SAPBEXundefined" xfId="1800" xr:uid="{60B1A71F-5135-4CB5-AAC7-630DA09FBB24}"/>
    <cellStyle name="SAPOutput" xfId="1801" xr:uid="{53640D7B-1E71-4B02-847A-C921A909F1A2}"/>
    <cellStyle name="Satisfaisant" xfId="1802" xr:uid="{0DA64868-0AEB-4A14-91BB-8FA309D7245B}"/>
    <cellStyle name="Scheiding" xfId="953" xr:uid="{4B18EAF6-37A6-4FE9-9D0A-38F470141099}"/>
    <cellStyle name="Section Title" xfId="954" xr:uid="{921D52C4-6474-41CB-B5F7-2C542ED4D8DD}"/>
    <cellStyle name="SEM-BPS-headdata" xfId="1803" xr:uid="{BC278B17-3F9E-44FA-8BF7-14BFBE0511DF}"/>
    <cellStyle name="SEM-BPS-headkey" xfId="1804" xr:uid="{7B72200A-27B9-43B5-AA33-9A5662122584}"/>
    <cellStyle name="SEM-BPS-input-on" xfId="1805" xr:uid="{2CDC24B6-226E-4A31-8EC0-ECF064EEE0CE}"/>
    <cellStyle name="SEM-BPS-key" xfId="1806" xr:uid="{C7AF889A-A670-4B69-9937-927B93E6A860}"/>
    <cellStyle name="Small Number" xfId="955" xr:uid="{850F7CBA-E2C4-44BE-BDAE-84206D5A1307}"/>
    <cellStyle name="Small Percentage" xfId="956" xr:uid="{321E24E9-1585-43C5-A328-1C1CD1B2FF4F}"/>
    <cellStyle name="Sortie" xfId="1807" xr:uid="{5D94EA2A-E4EE-487E-8166-E6DF0952FA96}"/>
    <cellStyle name="Source Line" xfId="1808" xr:uid="{996AECA5-5769-4295-B731-7FBC3DFE6B01}"/>
    <cellStyle name="Standaard_Bijlage1_1" xfId="1809" xr:uid="{E03355AE-84F4-4203-8487-D2007E39C59B}"/>
    <cellStyle name="Standard fett" xfId="1810" xr:uid="{DAE9F3CB-D001-426C-92C6-C928A2087E78}"/>
    <cellStyle name="Standard zentriert" xfId="1811" xr:uid="{774CF4EF-DA28-4854-AD59-460D83363CBC}"/>
    <cellStyle name="Standard_41 Grundkompetenzen" xfId="1812" xr:uid="{B72C6314-7846-470C-902A-EB106A486087}"/>
    <cellStyle name="Stuurelement" xfId="957" xr:uid="{A092ACA6-AB9B-450A-B3A4-03FA7FE0CDA4}"/>
    <cellStyle name="Style 1" xfId="958" xr:uid="{9EC7E344-FDB5-473D-81BE-DEC441AB7151}"/>
    <cellStyle name="Style 1 2" xfId="1813" xr:uid="{9E113019-D3B4-4036-B7EB-BA82591EA375}"/>
    <cellStyle name="Style 2" xfId="1814" xr:uid="{2A450BCD-E4C5-4E03-909E-37B8B39AD22F}"/>
    <cellStyle name="subhead" xfId="1815" xr:uid="{0895DAB5-04A8-429B-B6EE-754889811AFC}"/>
    <cellStyle name="Sub-Section Title" xfId="959" xr:uid="{F3C3832F-3295-4C26-8B5A-9EA12E4AB8E1}"/>
    <cellStyle name="Sub-total row" xfId="44" xr:uid="{00000000-0005-0000-0000-000031000000}"/>
    <cellStyle name="Sub-total row 2" xfId="3995" xr:uid="{938B2BF0-D2E6-40B3-ABFA-FDD37134551C}"/>
    <cellStyle name="Summe" xfId="1816" xr:uid="{FFD020AF-D09C-4A6E-8BF4-CE2F4E81C6F1}"/>
    <cellStyle name="Tabeltitel" xfId="960" xr:uid="{6382141C-4E60-4608-B240-F52247C7516F}"/>
    <cellStyle name="Tabeltitel 2" xfId="1092" xr:uid="{A91D58EC-10E0-4C8A-A207-F5588BE260B5}"/>
    <cellStyle name="Table finish row" xfId="45" xr:uid="{00000000-0005-0000-0000-000032000000}"/>
    <cellStyle name="Table finish row 2" xfId="3990" xr:uid="{7D9EE4F4-432F-4F65-B6AF-83637F3E4122}"/>
    <cellStyle name="Table Heading" xfId="1817" xr:uid="{9C9B4BFB-7E77-4001-89EB-17A564AA9DFE}"/>
    <cellStyle name="Table shading" xfId="46" xr:uid="{00000000-0005-0000-0000-000033000000}"/>
    <cellStyle name="Table unfinish row" xfId="47" xr:uid="{00000000-0005-0000-0000-000034000000}"/>
    <cellStyle name="Table unshading" xfId="48" xr:uid="{00000000-0005-0000-0000-000035000000}"/>
    <cellStyle name="taples Plaza" xfId="1818" xr:uid="{F06BF1A8-0FB0-4988-8E85-3D5C77F16AE1}"/>
    <cellStyle name="test" xfId="1819" xr:uid="{EFD2A148-09ED-4AF5-8140-E4A45E5978E1}"/>
    <cellStyle name="Text" xfId="49" xr:uid="{00000000-0005-0000-0000-000036000000}"/>
    <cellStyle name="Text • 11 fett" xfId="1820" xr:uid="{A176EC80-58E7-4D66-AAB3-6E69C54ED8CD}"/>
    <cellStyle name="Texte explicatif" xfId="1821" xr:uid="{112E8082-0AA0-42F5-9D32-FC9B0CCF4CD1}"/>
    <cellStyle name="Texto de advertencia" xfId="70" builtinId="11" customBuiltin="1"/>
    <cellStyle name="Texto explicativo" xfId="71" builtinId="53" customBuiltin="1"/>
    <cellStyle name="Title 10" xfId="961" xr:uid="{7947DD7E-8026-43AB-B169-E65E2EC99291}"/>
    <cellStyle name="Title 11" xfId="962" xr:uid="{FC683854-9B71-456C-8672-8B4C14D5970C}"/>
    <cellStyle name="Title 12" xfId="963" xr:uid="{9B5E9949-1CD4-412B-B26F-5C9B70037B3D}"/>
    <cellStyle name="Title 13" xfId="964" xr:uid="{7BE6AF47-573F-40EF-B1CC-5647268B2264}"/>
    <cellStyle name="Title 14" xfId="965" xr:uid="{EBE0FEA7-5583-4297-97A4-CA6653A497C4}"/>
    <cellStyle name="Title 15" xfId="966" xr:uid="{230F9226-BA0D-4B0F-8588-B61AB3FE8402}"/>
    <cellStyle name="Title 16" xfId="967" xr:uid="{0505FD6F-8763-4DA3-A2F4-09D2644A3B50}"/>
    <cellStyle name="Title 17" xfId="968" xr:uid="{75AE3A4A-EDFF-42A5-B42C-1A274B093893}"/>
    <cellStyle name="Title 18" xfId="969" xr:uid="{61286B70-F52B-4F33-B4AA-819013B0CB15}"/>
    <cellStyle name="Title 19" xfId="970" xr:uid="{0969C001-B40D-4AA2-999D-6FA9BDBE8A47}"/>
    <cellStyle name="Title 2" xfId="971" xr:uid="{B4328D52-BF6F-4410-8CDF-B88E26825047}"/>
    <cellStyle name="Title 2 2" xfId="1822" xr:uid="{F79B536B-8BA7-4BFF-86B5-4DD88B2243A4}"/>
    <cellStyle name="Title 20" xfId="972" xr:uid="{080C7173-E210-40B3-A7FB-EA68B2C3E63C}"/>
    <cellStyle name="Title 21" xfId="973" xr:uid="{87BA091A-87C6-4164-AF9B-90AAE8EC2EDE}"/>
    <cellStyle name="Title 22" xfId="1093" xr:uid="{E0F7E901-84D8-457E-A3CF-DD7A7CBB9727}"/>
    <cellStyle name="Title 3" xfId="974" xr:uid="{44914BA9-778A-43B9-AFA9-B879171CEA16}"/>
    <cellStyle name="Title 4" xfId="975" xr:uid="{D14B6B2D-A79D-46F9-9C18-308CDAC7AA97}"/>
    <cellStyle name="Title 5" xfId="976" xr:uid="{6092A678-ABDE-4999-8B0C-9D59A7C9AC5D}"/>
    <cellStyle name="Title 6" xfId="977" xr:uid="{21D3D890-AC98-4ADA-B369-957E8B98D65E}"/>
    <cellStyle name="Title 7" xfId="978" xr:uid="{514A585D-919F-415A-A8E1-DB1F3E4B5760}"/>
    <cellStyle name="Title 8" xfId="979" xr:uid="{19B324CA-7C67-4E81-934E-EFBC6053B49E}"/>
    <cellStyle name="Title 9" xfId="980" xr:uid="{63F48E64-86A2-4262-9FA3-0FF394A448D7}"/>
    <cellStyle name="Title Heading" xfId="981" xr:uid="{D601640A-38F9-4AA6-8BBE-62BA1A1AEC7A}"/>
    <cellStyle name="Title Line" xfId="1823" xr:uid="{42B92D0F-900E-411D-B18D-FFDAB2536598}"/>
    <cellStyle name="Titre" xfId="1824" xr:uid="{3E9716F2-C08C-46E4-B965-502FC0B749F9}"/>
    <cellStyle name="Titre 1" xfId="1825" xr:uid="{78E06945-ED14-4D7B-BD5A-E42405A9A536}"/>
    <cellStyle name="Titre 2" xfId="1826" xr:uid="{83E7B0CF-FC7E-4F10-8295-E2329A17EE2F}"/>
    <cellStyle name="Titre 3" xfId="1827" xr:uid="{30A0D3D4-C5E3-486E-A1B9-C45720661B56}"/>
    <cellStyle name="Titre 4" xfId="1828" xr:uid="{2BCD1CD3-B3E5-4230-85A4-3F0F8DF4475B}"/>
    <cellStyle name="Título" xfId="62" builtinId="15" customBuiltin="1"/>
    <cellStyle name="Título 2" xfId="58" builtinId="17" customBuiltin="1"/>
    <cellStyle name="Título 3" xfId="59" builtinId="18" customBuiltin="1"/>
    <cellStyle name="Top Row" xfId="1829" xr:uid="{D7AC34FB-90CD-48A9-B0D6-927D45F37212}"/>
    <cellStyle name="Total" xfId="50" builtinId="25" customBuiltin="1"/>
    <cellStyle name="Total 10" xfId="982" xr:uid="{61ADAB20-5599-4E39-B0C7-4F45C7D7C404}"/>
    <cellStyle name="Total 11" xfId="983" xr:uid="{BA706555-7879-444D-BC84-77FF843DB10F}"/>
    <cellStyle name="Total 12" xfId="984" xr:uid="{C172E74E-2ABF-47B0-8E65-F18F08130A2F}"/>
    <cellStyle name="Total 13" xfId="985" xr:uid="{50C4D501-E388-46BF-A6D3-7324FA7751D1}"/>
    <cellStyle name="Total 14" xfId="986" xr:uid="{DE43EA5A-13B3-4D11-8D84-7FF2C7F9621F}"/>
    <cellStyle name="Total 15" xfId="987" xr:uid="{431ADCF0-A98C-449B-8C39-16B4F1C32111}"/>
    <cellStyle name="Total 16" xfId="988" xr:uid="{2EFE1BE2-21CA-4CBB-81E9-3E35A723257D}"/>
    <cellStyle name="Total 17" xfId="989" xr:uid="{1CB68AEA-2646-49DA-BC4C-5D9133578C71}"/>
    <cellStyle name="Total 18" xfId="990" xr:uid="{68B03E02-E4FE-433F-B8AE-00A8B2CFDE1A}"/>
    <cellStyle name="Total 19" xfId="991" xr:uid="{8145E88C-593E-429B-85B0-78D1427CE291}"/>
    <cellStyle name="Total 2" xfId="992" xr:uid="{27A8B9A8-84BC-432C-8179-FB507958BF90}"/>
    <cellStyle name="Total 20" xfId="993" xr:uid="{E29188A8-3529-40F7-B65C-E0A8BDBB9161}"/>
    <cellStyle name="Total 21" xfId="994" xr:uid="{2567EBC4-C577-44CC-86E3-42BBBB5085BF}"/>
    <cellStyle name="Total 3" xfId="995" xr:uid="{A2557CED-3DC7-4527-A434-C887A1C6C8AC}"/>
    <cellStyle name="Total 4" xfId="996" xr:uid="{56946E7E-B0A5-479A-8F6B-00F6614A1463}"/>
    <cellStyle name="Total 5" xfId="997" xr:uid="{641B5D5A-CDF5-4F49-9060-919220463D02}"/>
    <cellStyle name="Total 6" xfId="998" xr:uid="{05304E83-13D2-4828-93A8-DA64D3C7D27E}"/>
    <cellStyle name="Total 7" xfId="999" xr:uid="{F058BDA6-08C2-4A2F-A14E-3EEC8ACEA816}"/>
    <cellStyle name="Total 8" xfId="1000" xr:uid="{1B3FCFAC-90E1-4435-8FC2-111128C189C4}"/>
    <cellStyle name="Total 9" xfId="1001" xr:uid="{89A8F5A3-C81D-4884-874E-5937F941E927}"/>
    <cellStyle name="Total row" xfId="51" xr:uid="{00000000-0005-0000-0000-00003A000000}"/>
    <cellStyle name="Total Row 2" xfId="1830" xr:uid="{3BFC18ED-ED2E-4ACA-99C1-6C400E6761BC}"/>
    <cellStyle name="Total row 3" xfId="3996" xr:uid="{C90497BD-E913-41BF-8E9E-E02B0851BBB3}"/>
    <cellStyle name="Unhighlight" xfId="52" xr:uid="{00000000-0005-0000-0000-00003B000000}"/>
    <cellStyle name="Untotal row" xfId="53" xr:uid="{00000000-0005-0000-0000-00003C000000}"/>
    <cellStyle name="Vérification" xfId="1831" xr:uid="{1603043C-35ED-4D4C-9247-EB14E87CB3B1}"/>
    <cellStyle name="Verwijsvak" xfId="1002" xr:uid="{174673A5-46DC-4D5D-9C76-1D58DD1A3FE5}"/>
    <cellStyle name="Verwijsvak 2" xfId="1094" xr:uid="{FB6A446A-57B2-4F98-BE4D-BFD607DCDAAE}"/>
    <cellStyle name="Vet" xfId="1003" xr:uid="{2929AC27-E7A8-42F3-80A5-1DFBDF620D4F}"/>
    <cellStyle name="Vocavast" xfId="1004" xr:uid="{FE88FAC1-1E5B-46FF-9086-6AC225EB088B}"/>
    <cellStyle name="Warning" xfId="1005" xr:uid="{B076FD89-4EA0-470B-A499-9D08501EEAE7}"/>
    <cellStyle name="Warning Text 10" xfId="1006" xr:uid="{A564102D-D1A5-4349-A5AE-CEEDA462F768}"/>
    <cellStyle name="Warning Text 11" xfId="1007" xr:uid="{1BCDC5A8-B7F7-42E3-B562-FBE0B0F12AD5}"/>
    <cellStyle name="Warning Text 12" xfId="1008" xr:uid="{B2D58876-675B-4AD2-9EC5-2A26A8552818}"/>
    <cellStyle name="Warning Text 13" xfId="1009" xr:uid="{F8F3D765-17C5-4885-9291-9F0ED1261D32}"/>
    <cellStyle name="Warning Text 14" xfId="1010" xr:uid="{C2263E54-303E-4A8C-A9A8-B32E2BA63E21}"/>
    <cellStyle name="Warning Text 15" xfId="1011" xr:uid="{B43152F3-28CD-4344-A08F-23D960F0D8FE}"/>
    <cellStyle name="Warning Text 16" xfId="1012" xr:uid="{2080510F-7720-4D7E-B464-7D0CBC773F9E}"/>
    <cellStyle name="Warning Text 17" xfId="1013" xr:uid="{CE20A04A-DA88-4E51-89EF-20FBBC21F8B4}"/>
    <cellStyle name="Warning Text 18" xfId="1014" xr:uid="{A66B28F4-E0AE-4870-A3C4-0C9DC56011F9}"/>
    <cellStyle name="Warning Text 19" xfId="1015" xr:uid="{7D08D26B-8655-4838-ADB4-0095617EA05E}"/>
    <cellStyle name="Warning Text 2" xfId="1016" xr:uid="{AE54EEA4-E8C5-40F7-86E0-161AEC3F9870}"/>
    <cellStyle name="Warning Text 20" xfId="1017" xr:uid="{BAB73DE2-FC8A-43EA-99C2-45824D3A75A5}"/>
    <cellStyle name="Warning Text 21" xfId="1018" xr:uid="{741E11D3-F652-447F-AA5C-F05C7E372587}"/>
    <cellStyle name="Warning Text 22" xfId="1095" xr:uid="{C6D9A15F-D247-4733-A04E-B375F1C283FA}"/>
    <cellStyle name="Warning Text 3" xfId="1019" xr:uid="{AB456D82-35E0-464E-B13F-522F6C59E0BE}"/>
    <cellStyle name="Warning Text 4" xfId="1020" xr:uid="{115E68CC-0ABE-4609-BBEC-D64B582DCEDE}"/>
    <cellStyle name="Warning Text 5" xfId="1021" xr:uid="{8EDA3DFC-48E6-48CE-988E-59249C4BF276}"/>
    <cellStyle name="Warning Text 6" xfId="1022" xr:uid="{79A78ABC-0741-4EAC-A885-435FC8E1C473}"/>
    <cellStyle name="Warning Text 7" xfId="1023" xr:uid="{7BE22CC1-FEE6-4782-876E-07FFA848BABB}"/>
    <cellStyle name="Warning Text 8" xfId="1024" xr:uid="{737F1435-C4CD-45AA-B481-977D385B965B}"/>
    <cellStyle name="Warning Text 9" xfId="1025" xr:uid="{E7F4FD08-A859-436C-B47B-8AAF34B1C308}"/>
    <cellStyle name="Wit" xfId="1026" xr:uid="{4595BFC7-83C1-4FFB-965F-8B311C5A9CF0}"/>
    <cellStyle name="Wit 2" xfId="1096" xr:uid="{425B8045-3DC3-4E69-B003-775864D30EF7}"/>
    <cellStyle name="WP Header" xfId="1027" xr:uid="{DC227768-7066-4A02-8D6C-F9E314DF922E}"/>
    <cellStyle name="Zahl" xfId="1832" xr:uid="{4F9EDD5E-F9ED-4523-8CFB-D3C388613C1B}"/>
    <cellStyle name="Zahl • 0,00" xfId="1833" xr:uid="{48817866-AB67-4AAA-9915-59C3FB836F82}"/>
    <cellStyle name="Zahl1" xfId="1834" xr:uid="{FBCC63B0-6A23-44FF-BDE2-EA22E1E99A69}"/>
    <cellStyle name="Zwart" xfId="1028" xr:uid="{80EC47DA-16F5-4C2C-9AA5-2F8C974EC3F7}"/>
    <cellStyle name="Βασικό_cosmote us gaap 30.12.2000TEST1" xfId="1835" xr:uid="{ED285CF7-D7AC-4D9A-9EF5-F2C188F1C452}"/>
    <cellStyle name="標準_HH Worksheet JPN" xfId="1836" xr:uid="{54F63A9A-A88C-4038-8757-39E63D6F5DF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00FFFF"/>
      <color rgb="FFFFFAB3"/>
      <color rgb="FFC41230"/>
      <color rgb="FF000000"/>
      <color rgb="FF221F72"/>
      <color rgb="FFC4D0E9"/>
      <color rgb="FFFFFFFF"/>
      <color rgb="FFFFE0A0"/>
      <color rgb="FFFF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reamble3">
    <outlinePr summaryBelow="0"/>
    <pageSetUpPr autoPageBreaks="0" fitToPage="1"/>
  </sheetPr>
  <dimension ref="A1:K29"/>
  <sheetViews>
    <sheetView showGridLines="0" defaultGridColor="0" colorId="22" zoomScaleNormal="100" workbookViewId="0">
      <pane ySplit="1" topLeftCell="A3" activePane="bottomLeft" state="frozen"/>
      <selection pane="bottomLeft" activeCell="K17" sqref="K17"/>
    </sheetView>
  </sheetViews>
  <sheetFormatPr defaultColWidth="12.7109375" defaultRowHeight="12"/>
  <cols>
    <col min="1" max="1" width="2.7109375" customWidth="1"/>
    <col min="2" max="2" width="26.5703125" customWidth="1"/>
  </cols>
  <sheetData>
    <row r="1" spans="1:5" s="20" customFormat="1" ht="33.75" customHeight="1">
      <c r="C1" s="22" t="s">
        <v>0</v>
      </c>
    </row>
    <row r="2" spans="1:5" ht="12" customHeight="1"/>
    <row r="3" spans="1:5" ht="18">
      <c r="A3" s="4" t="s">
        <v>1</v>
      </c>
    </row>
    <row r="5" spans="1:5">
      <c r="B5" s="3" t="s">
        <v>2</v>
      </c>
      <c r="C5" s="5">
        <v>100</v>
      </c>
      <c r="D5" s="11" t="s">
        <v>3</v>
      </c>
      <c r="E5" t="s">
        <v>4</v>
      </c>
    </row>
    <row r="7" spans="1:5">
      <c r="B7" s="3" t="s">
        <v>5</v>
      </c>
      <c r="C7" s="7">
        <v>100</v>
      </c>
      <c r="D7" s="11" t="s">
        <v>3</v>
      </c>
      <c r="E7" t="s">
        <v>6</v>
      </c>
    </row>
    <row r="9" spans="1:5">
      <c r="B9" s="3" t="s">
        <v>7</v>
      </c>
      <c r="C9" s="15">
        <v>100</v>
      </c>
      <c r="D9" s="11" t="s">
        <v>3</v>
      </c>
      <c r="E9" t="s">
        <v>8</v>
      </c>
    </row>
    <row r="11" spans="1:5">
      <c r="B11" s="3" t="s">
        <v>9</v>
      </c>
      <c r="C11" s="6">
        <v>100</v>
      </c>
      <c r="D11" s="11" t="s">
        <v>10</v>
      </c>
      <c r="E11" t="s">
        <v>11</v>
      </c>
    </row>
    <row r="13" spans="1:5">
      <c r="B13" s="3" t="s">
        <v>12</v>
      </c>
      <c r="C13" s="8">
        <v>100</v>
      </c>
      <c r="D13" s="11" t="s">
        <v>10</v>
      </c>
      <c r="E13" t="s">
        <v>13</v>
      </c>
    </row>
    <row r="15" spans="1:5" ht="12" customHeight="1">
      <c r="B15" s="63" t="s">
        <v>14</v>
      </c>
      <c r="C15" s="21">
        <v>100</v>
      </c>
      <c r="D15" s="11" t="s">
        <v>10</v>
      </c>
      <c r="E15" t="s">
        <v>15</v>
      </c>
    </row>
    <row r="17" spans="1:11" ht="12" customHeight="1">
      <c r="B17" s="63" t="s">
        <v>16</v>
      </c>
      <c r="C17" s="18">
        <v>100</v>
      </c>
      <c r="D17" s="11" t="s">
        <v>10</v>
      </c>
      <c r="E17" t="s">
        <v>17</v>
      </c>
    </row>
    <row r="19" spans="1:11" ht="18">
      <c r="A19" s="4" t="s">
        <v>18</v>
      </c>
    </row>
    <row r="21" spans="1:11">
      <c r="B21" s="3" t="s">
        <v>19</v>
      </c>
      <c r="C21" s="9">
        <v>100</v>
      </c>
      <c r="D21" s="11" t="s">
        <v>10</v>
      </c>
      <c r="E21" t="s">
        <v>20</v>
      </c>
    </row>
    <row r="22" spans="1:11">
      <c r="C22" s="9"/>
    </row>
    <row r="23" spans="1:11">
      <c r="B23" s="3" t="s">
        <v>21</v>
      </c>
      <c r="C23" s="19">
        <v>123.45</v>
      </c>
      <c r="E23" t="s">
        <v>22</v>
      </c>
    </row>
    <row r="25" spans="1:11">
      <c r="B25" s="3" t="s">
        <v>23</v>
      </c>
      <c r="C25" s="16">
        <v>0</v>
      </c>
      <c r="D25" s="11" t="s">
        <v>10</v>
      </c>
      <c r="E25" t="s">
        <v>24</v>
      </c>
      <c r="F25" s="14"/>
      <c r="G25" s="14"/>
      <c r="H25" s="14"/>
      <c r="I25" s="14"/>
      <c r="J25" s="14"/>
      <c r="K25" s="14"/>
    </row>
    <row r="27" spans="1:11">
      <c r="B27" s="3" t="s">
        <v>25</v>
      </c>
      <c r="C27" s="10">
        <v>100</v>
      </c>
      <c r="E27" t="s">
        <v>26</v>
      </c>
    </row>
    <row r="29" spans="1:11">
      <c r="B29" s="3" t="s">
        <v>27</v>
      </c>
      <c r="C29" s="12" t="s">
        <v>27</v>
      </c>
      <c r="D29" s="11" t="s">
        <v>10</v>
      </c>
      <c r="E29" t="s">
        <v>28</v>
      </c>
    </row>
  </sheetData>
  <phoneticPr fontId="0" type="noConversion"/>
  <pageMargins left="0.74803149606299213" right="0.74803149606299213" top="0.51181102362204722" bottom="0.51181102362204722" header="0.51181102362204722" footer="0.35433070866141736"/>
  <pageSetup paperSize="9" fitToHeight="0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autoPageBreaks="0"/>
  </sheetPr>
  <dimension ref="B1:F17"/>
  <sheetViews>
    <sheetView showGridLines="0" tabSelected="1" defaultGridColor="0" colorId="22" zoomScaleNormal="100" workbookViewId="0">
      <pane ySplit="1" topLeftCell="A2" activePane="bottomLeft" state="frozen"/>
      <selection pane="bottomLeft" activeCell="H10" sqref="H10"/>
    </sheetView>
  </sheetViews>
  <sheetFormatPr defaultColWidth="12.7109375" defaultRowHeight="12"/>
  <cols>
    <col min="1" max="1" width="6.7109375" customWidth="1"/>
    <col min="7" max="7" width="12.42578125" customWidth="1"/>
    <col min="8" max="8" width="23.7109375" customWidth="1"/>
    <col min="9" max="9" width="53.140625" bestFit="1" customWidth="1"/>
    <col min="10" max="10" width="2.7109375" customWidth="1"/>
  </cols>
  <sheetData>
    <row r="1" spans="2:6" s="53" customFormat="1" ht="33.75" customHeight="1">
      <c r="D1" s="53" t="s">
        <v>29</v>
      </c>
    </row>
    <row r="4" spans="2:6" ht="12.75">
      <c r="B4" s="57" t="s">
        <v>30</v>
      </c>
    </row>
    <row r="6" spans="2:6">
      <c r="E6" s="64" t="s">
        <v>31</v>
      </c>
      <c r="F6" s="54">
        <v>2025</v>
      </c>
    </row>
    <row r="7" spans="2:6">
      <c r="B7" s="55" t="s">
        <v>32</v>
      </c>
    </row>
    <row r="8" spans="2:6">
      <c r="B8" s="56" t="s">
        <v>33</v>
      </c>
      <c r="F8" s="79">
        <f>VLOOKUP(B8,'Modelo ITX cruzada'!$B$5:$I$9,Resultados!$F$6-2018,FALSE)</f>
        <v>304707.08357608115</v>
      </c>
    </row>
    <row r="9" spans="2:6">
      <c r="B9" s="56" t="str">
        <f>"Por operador ("&amp;numero.de.operadores&amp;" operadores)"</f>
        <v>Por operador (2 operadores)</v>
      </c>
      <c r="F9" s="79">
        <f>VLOOKUP(B9,'Modelo ITX cruzada'!$B$5:$I$9,Resultados!$F$6-2018,FALSE)</f>
        <v>152353.54178804057</v>
      </c>
    </row>
    <row r="10" spans="2:6">
      <c r="B10" s="56" t="s">
        <v>34</v>
      </c>
      <c r="F10" s="79">
        <f>VLOOKUP(B10,'Modelo ITX cruzada'!$B$5:$I$9,Resultados!$F$6-2018,FALSE)</f>
        <v>58.448584582761441</v>
      </c>
    </row>
    <row r="11" spans="2:6">
      <c r="B11" s="56" t="s">
        <v>35</v>
      </c>
      <c r="F11" s="79">
        <f>VLOOKUP(B11,'Modelo ITX cruzada'!$B$5:$I$9,Resultados!$F$6-2018,FALSE)</f>
        <v>545.52012277244012</v>
      </c>
    </row>
    <row r="12" spans="2:6">
      <c r="B12" s="56"/>
      <c r="F12" s="80"/>
    </row>
    <row r="13" spans="2:6">
      <c r="B13" s="56"/>
      <c r="F13" s="80"/>
    </row>
    <row r="14" spans="2:6">
      <c r="B14" s="55" t="s">
        <v>36</v>
      </c>
      <c r="F14" s="80"/>
    </row>
    <row r="15" spans="2:6">
      <c r="B15" s="56" t="s">
        <v>33</v>
      </c>
      <c r="F15" s="79">
        <f>VLOOKUP(B15,'Modelo ITX cruzada'!$B$12:$I$16,Resultados!$F$6-2018,FALSE)</f>
        <v>3186.4806584488142</v>
      </c>
    </row>
    <row r="16" spans="2:6">
      <c r="B16" s="56" t="str">
        <f>"Por operador ("&amp;numero.de.operadores&amp;" operadores)"</f>
        <v>Por operador (2 operadores)</v>
      </c>
      <c r="F16" s="79">
        <f>VLOOKUP(B16,'Modelo ITX cruzada'!$B$12:$I$16,Resultados!$F$6-2018,FALSE)</f>
        <v>1593.2403292244071</v>
      </c>
    </row>
    <row r="17" spans="2:6">
      <c r="B17" s="56" t="s">
        <v>37</v>
      </c>
      <c r="F17" s="79">
        <f>VLOOKUP("Fibra por ML",'Modelo ITX cruzada'!$B$12:$I$16,Resultados!$F$6-2018,FALSE)+VLOOKUP("Escalerilla por ML",'Modelo ITX cruzada'!$B$12:$I$16,Resultados!$F$6-2018,FALSE)</f>
        <v>16.976139829804588</v>
      </c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autoPageBreaks="0"/>
  </sheetPr>
  <dimension ref="A1:S75"/>
  <sheetViews>
    <sheetView showGridLines="0" defaultGridColor="0" topLeftCell="B1" colorId="22" zoomScaleNormal="100" workbookViewId="0">
      <selection activeCell="M14" sqref="M14"/>
    </sheetView>
  </sheetViews>
  <sheetFormatPr defaultColWidth="12.7109375" defaultRowHeight="12"/>
  <cols>
    <col min="1" max="1" width="6.7109375" customWidth="1"/>
    <col min="2" max="2" width="42.140625" customWidth="1"/>
    <col min="3" max="3" width="16.140625" customWidth="1"/>
    <col min="4" max="4" width="4.140625" customWidth="1"/>
    <col min="5" max="9" width="16.140625" customWidth="1"/>
    <col min="11" max="11" width="12.7109375" customWidth="1"/>
    <col min="12" max="16" width="12.85546875" customWidth="1"/>
  </cols>
  <sheetData>
    <row r="1" spans="1:19" s="20" customFormat="1" ht="33.75" customHeight="1">
      <c r="A1" s="20" t="s">
        <v>38</v>
      </c>
      <c r="C1" s="23" t="s">
        <v>39</v>
      </c>
    </row>
    <row r="3" spans="1:19" ht="17.25" thickBot="1">
      <c r="A3" s="39"/>
      <c r="B3" s="39" t="s">
        <v>40</v>
      </c>
      <c r="C3" s="39"/>
      <c r="D3" s="39"/>
      <c r="E3" s="40"/>
      <c r="F3" s="41"/>
      <c r="G3" s="41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2.75" thickTop="1">
      <c r="R4" s="49"/>
    </row>
    <row r="5" spans="1:19">
      <c r="B5" s="26" t="s">
        <v>32</v>
      </c>
      <c r="C5" s="26"/>
      <c r="D5" s="26"/>
      <c r="E5" s="1">
        <v>2022</v>
      </c>
      <c r="F5" s="1">
        <f>E5+1</f>
        <v>2023</v>
      </c>
      <c r="G5" s="1">
        <f t="shared" ref="G5" si="0">F5+1</f>
        <v>2024</v>
      </c>
      <c r="H5" s="1">
        <f t="shared" ref="H5" si="1">G5+1</f>
        <v>2025</v>
      </c>
      <c r="I5" s="1">
        <f t="shared" ref="I5" si="2">H5+1</f>
        <v>2026</v>
      </c>
      <c r="L5" s="1">
        <v>2022</v>
      </c>
      <c r="M5" s="1">
        <f>L5+1</f>
        <v>2023</v>
      </c>
      <c r="N5" s="1">
        <f t="shared" ref="N5" si="3">M5+1</f>
        <v>2024</v>
      </c>
      <c r="O5" s="1">
        <f t="shared" ref="O5" si="4">N5+1</f>
        <v>2025</v>
      </c>
      <c r="P5" s="1">
        <f t="shared" ref="P5" si="5">O5+1</f>
        <v>2026</v>
      </c>
    </row>
    <row r="6" spans="1:19">
      <c r="B6" s="35" t="s">
        <v>33</v>
      </c>
      <c r="C6" s="35"/>
      <c r="D6" s="35"/>
      <c r="E6" s="45">
        <f t="array" ref="E6:I9">L6:P9*$E$39*E41:I41</f>
        <v>314678.95683749981</v>
      </c>
      <c r="F6" s="45">
        <v>312875.84641482093</v>
      </c>
      <c r="G6" s="45">
        <v>309121.33625784313</v>
      </c>
      <c r="H6" s="45">
        <v>304707.08357608115</v>
      </c>
      <c r="I6" s="45">
        <v>298155.88127919543</v>
      </c>
      <c r="J6" t="s">
        <v>41</v>
      </c>
      <c r="L6" s="43">
        <f t="array" ref="L6">E56:I59</f>
        <v>15639.75</v>
      </c>
      <c r="M6" s="43">
        <f t="array" ref="M6">F56:J59</f>
        <v>14857.762500000001</v>
      </c>
      <c r="N6" s="43">
        <f t="array" ref="N6">G56:K59</f>
        <v>14114.874374999999</v>
      </c>
      <c r="O6" s="43">
        <f t="array" ref="O6">H56:L59</f>
        <v>13409.130656249999</v>
      </c>
      <c r="P6" s="43">
        <f t="array" ref="P6">I56:M59</f>
        <v>12738.674123437499</v>
      </c>
      <c r="Q6" t="s">
        <v>42</v>
      </c>
    </row>
    <row r="7" spans="1:19">
      <c r="B7" s="35" t="str">
        <f>"Por operador ("&amp;numero.de.operadores&amp;" operadores)"</f>
        <v>Por operador (2 operadores)</v>
      </c>
      <c r="C7" s="35"/>
      <c r="D7" s="35"/>
      <c r="E7" s="45">
        <v>157339.4784187499</v>
      </c>
      <c r="F7" s="45">
        <v>156437.92320741047</v>
      </c>
      <c r="G7" s="45">
        <v>154560.66812892156</v>
      </c>
      <c r="H7" s="45">
        <v>152353.54178804057</v>
      </c>
      <c r="I7" s="45">
        <v>149077.94063959771</v>
      </c>
      <c r="J7" t="s">
        <v>41</v>
      </c>
      <c r="L7" s="43">
        <f t="array" ref="L7">E57:I60</f>
        <v>7819.875</v>
      </c>
      <c r="M7" s="43">
        <f t="array" ref="M7">F57:J60</f>
        <v>7428.8812500000004</v>
      </c>
      <c r="N7" s="43">
        <f t="array" ref="N7">G57:K60</f>
        <v>7057.4371874999997</v>
      </c>
      <c r="O7" s="43">
        <f t="array" ref="O7">H57:L60</f>
        <v>6704.5653281249997</v>
      </c>
      <c r="P7" s="43">
        <f t="array" ref="P7">I57:M60</f>
        <v>6369.3370617187493</v>
      </c>
      <c r="Q7" t="s">
        <v>42</v>
      </c>
    </row>
    <row r="8" spans="1:19">
      <c r="B8" s="35" t="s">
        <v>34</v>
      </c>
      <c r="C8" s="35"/>
      <c r="D8" s="35"/>
      <c r="E8" s="45">
        <v>60.361378571428531</v>
      </c>
      <c r="F8" s="45">
        <v>60.015507872214243</v>
      </c>
      <c r="G8" s="45">
        <v>59.295321777747674</v>
      </c>
      <c r="H8" s="45">
        <v>58.448584582761441</v>
      </c>
      <c r="I8" s="45">
        <v>57.191940014232067</v>
      </c>
      <c r="J8" t="s">
        <v>41</v>
      </c>
      <c r="L8" s="43">
        <f t="array" ref="L8">E58:I61</f>
        <v>3</v>
      </c>
      <c r="M8" s="43">
        <f t="array" ref="M8">F58:J61</f>
        <v>2.8499999999999996</v>
      </c>
      <c r="N8" s="43">
        <f t="array" ref="N8">G58:K61</f>
        <v>2.7074999999999996</v>
      </c>
      <c r="O8" s="43">
        <f t="array" ref="O8">H58:L61</f>
        <v>2.5721249999999993</v>
      </c>
      <c r="P8" s="43">
        <f t="array" ref="P8">I58:M61</f>
        <v>2.4435187499999991</v>
      </c>
      <c r="Q8" t="s">
        <v>42</v>
      </c>
    </row>
    <row r="9" spans="1:19">
      <c r="B9" s="35" t="s">
        <v>35</v>
      </c>
      <c r="C9" s="35"/>
      <c r="D9" s="35"/>
      <c r="E9" s="45">
        <v>563.37286666666637</v>
      </c>
      <c r="F9" s="45">
        <v>560.14474014066627</v>
      </c>
      <c r="G9" s="45">
        <v>553.42300325897827</v>
      </c>
      <c r="H9" s="45">
        <v>545.52012277244012</v>
      </c>
      <c r="I9" s="45">
        <v>533.7914401328328</v>
      </c>
      <c r="J9" t="s">
        <v>41</v>
      </c>
      <c r="L9" s="43">
        <f t="array" ref="L9">E59:I62</f>
        <v>28</v>
      </c>
      <c r="M9" s="43">
        <f t="array" ref="M9">F59:J62</f>
        <v>26.599999999999998</v>
      </c>
      <c r="N9" s="43">
        <f t="array" ref="N9">G59:K62</f>
        <v>25.269999999999996</v>
      </c>
      <c r="O9" s="43">
        <f t="array" ref="O9">H59:L62</f>
        <v>24.006499999999996</v>
      </c>
      <c r="P9" s="43">
        <f t="array" ref="P9">I59:M62</f>
        <v>22.806174999999996</v>
      </c>
      <c r="Q9" t="s">
        <v>42</v>
      </c>
    </row>
    <row r="10" spans="1:19">
      <c r="B10" s="35"/>
      <c r="C10" s="35"/>
      <c r="D10" s="35"/>
      <c r="E10" s="13" t="s">
        <v>43</v>
      </c>
      <c r="F10" s="30"/>
      <c r="G10" s="35"/>
      <c r="H10" s="30"/>
      <c r="L10" s="35"/>
      <c r="M10" s="30"/>
      <c r="N10" s="35"/>
      <c r="O10" s="30"/>
    </row>
    <row r="11" spans="1:19">
      <c r="B11" s="35"/>
      <c r="C11" s="35"/>
      <c r="D11" s="35"/>
      <c r="E11" s="13"/>
      <c r="F11" s="30"/>
      <c r="G11" s="35"/>
      <c r="H11" s="30"/>
      <c r="L11" s="35"/>
      <c r="M11" s="30"/>
      <c r="N11" s="35"/>
      <c r="O11" s="30"/>
    </row>
    <row r="12" spans="1:19">
      <c r="B12" s="26" t="s">
        <v>36</v>
      </c>
      <c r="C12" s="26"/>
      <c r="D12" s="26"/>
      <c r="E12" s="1">
        <v>2022</v>
      </c>
      <c r="F12" s="1">
        <f>E12+1</f>
        <v>2023</v>
      </c>
      <c r="G12" s="1">
        <f t="shared" ref="G12" si="6">F12+1</f>
        <v>2024</v>
      </c>
      <c r="H12" s="1">
        <f t="shared" ref="H12" si="7">G12+1</f>
        <v>2025</v>
      </c>
      <c r="I12" s="1">
        <f t="shared" ref="I12" si="8">H12+1</f>
        <v>2026</v>
      </c>
      <c r="L12" s="1">
        <v>2022</v>
      </c>
      <c r="M12" s="1">
        <f>L12+1</f>
        <v>2023</v>
      </c>
      <c r="N12" s="1">
        <f t="shared" ref="N12" si="9">M12+1</f>
        <v>2024</v>
      </c>
      <c r="O12" s="1">
        <f t="shared" ref="O12" si="10">N12+1</f>
        <v>2025</v>
      </c>
      <c r="P12" s="1">
        <f t="shared" ref="P12" si="11">O12+1</f>
        <v>2026</v>
      </c>
    </row>
    <row r="13" spans="1:19">
      <c r="B13" s="35" t="s">
        <v>33</v>
      </c>
      <c r="C13" s="35"/>
      <c r="D13" s="35"/>
      <c r="E13" s="45">
        <f t="array" ref="E13:I16">L13:P16*$E$39*E41:I41</f>
        <v>2821.4168385161056</v>
      </c>
      <c r="F13" s="45">
        <v>2952.8948631909561</v>
      </c>
      <c r="G13" s="45">
        <v>3071.0106577185948</v>
      </c>
      <c r="H13" s="45">
        <v>3186.4806584488142</v>
      </c>
      <c r="I13" s="45">
        <v>3282.0750782022792</v>
      </c>
      <c r="J13" t="s">
        <v>41</v>
      </c>
      <c r="L13" s="43">
        <f t="array" ref="L13">E72:I75</f>
        <v>140.22626248557529</v>
      </c>
      <c r="M13" s="43">
        <f t="array" ref="M13">F72:J75</f>
        <v>140.22626248557529</v>
      </c>
      <c r="N13" s="43">
        <f t="array" ref="N13">G72:K75</f>
        <v>140.22626248557529</v>
      </c>
      <c r="O13" s="43">
        <f t="array" ref="O13">H72:L75</f>
        <v>140.22626248557529</v>
      </c>
      <c r="P13" s="43">
        <f t="array" ref="P13">I72:M75</f>
        <v>140.22626248557529</v>
      </c>
      <c r="Q13" t="s">
        <v>42</v>
      </c>
    </row>
    <row r="14" spans="1:19">
      <c r="B14" s="35" t="str">
        <f>"Por operador ("&amp;numero.de.operadores&amp;" operadores)"</f>
        <v>Por operador (2 operadores)</v>
      </c>
      <c r="C14" s="35"/>
      <c r="D14" s="35"/>
      <c r="E14" s="45">
        <v>1410.7084192580528</v>
      </c>
      <c r="F14" s="45">
        <v>1476.4474315954781</v>
      </c>
      <c r="G14" s="45">
        <v>1535.5053288592974</v>
      </c>
      <c r="H14" s="45">
        <v>1593.2403292244071</v>
      </c>
      <c r="I14" s="45">
        <v>1641.0375391011396</v>
      </c>
      <c r="J14" t="s">
        <v>41</v>
      </c>
      <c r="L14" s="43">
        <f t="array" ref="L14">E73:I76</f>
        <v>70.113131242787645</v>
      </c>
      <c r="M14" s="43">
        <f t="array" ref="M14">F73:J76</f>
        <v>70.113131242787645</v>
      </c>
      <c r="N14" s="43">
        <f t="array" ref="N14">G73:K76</f>
        <v>70.113131242787645</v>
      </c>
      <c r="O14" s="43">
        <f t="array" ref="O14">H73:L76</f>
        <v>70.113131242787645</v>
      </c>
      <c r="P14" s="43">
        <f t="array" ref="P14">I73:M76</f>
        <v>70.113131242787645</v>
      </c>
      <c r="Q14" t="s">
        <v>42</v>
      </c>
    </row>
    <row r="15" spans="1:19">
      <c r="B15" s="35" t="s">
        <v>44</v>
      </c>
      <c r="C15" s="35"/>
      <c r="D15" s="35"/>
      <c r="E15" s="45">
        <v>0.13611245947355438</v>
      </c>
      <c r="F15" s="45">
        <v>0.14245530008502202</v>
      </c>
      <c r="G15" s="45">
        <v>0.14815351208842292</v>
      </c>
      <c r="H15" s="45">
        <v>0.15372408414294764</v>
      </c>
      <c r="I15" s="45">
        <v>0.1583358066672361</v>
      </c>
      <c r="J15" t="s">
        <v>41</v>
      </c>
      <c r="L15" s="43">
        <f t="array" ref="L15">E74:I77</f>
        <v>6.7648782729085258E-3</v>
      </c>
      <c r="M15" s="43">
        <f t="array" ref="M15">F74:J77</f>
        <v>6.7648782729085258E-3</v>
      </c>
      <c r="N15" s="43">
        <f t="array" ref="N15">G74:K77</f>
        <v>6.7648782729085258E-3</v>
      </c>
      <c r="O15" s="43">
        <f t="array" ref="O15">H74:L77</f>
        <v>6.7648782729085258E-3</v>
      </c>
      <c r="P15" s="43">
        <f t="array" ref="P15">I74:M77</f>
        <v>6.7648782729085258E-3</v>
      </c>
      <c r="Q15" t="s">
        <v>42</v>
      </c>
    </row>
    <row r="16" spans="1:19">
      <c r="B16" s="35" t="s">
        <v>45</v>
      </c>
      <c r="C16" s="35"/>
      <c r="D16" s="35"/>
      <c r="E16" s="45">
        <v>14.895131066771745</v>
      </c>
      <c r="F16" s="45">
        <v>15.589244174483307</v>
      </c>
      <c r="G16" s="45">
        <v>16.212813941462642</v>
      </c>
      <c r="H16" s="45">
        <v>16.82241574566164</v>
      </c>
      <c r="I16" s="45">
        <v>17.327088218031491</v>
      </c>
      <c r="J16" t="s">
        <v>41</v>
      </c>
      <c r="L16" s="43">
        <f t="array" ref="L16">E75:I78</f>
        <v>0.74029775757087535</v>
      </c>
      <c r="M16" s="43">
        <f t="array" ref="M16">F75:J78</f>
        <v>0.74029775757087535</v>
      </c>
      <c r="N16" s="43">
        <f t="array" ref="N16">G75:K78</f>
        <v>0.74029775757087535</v>
      </c>
      <c r="O16" s="43">
        <f t="array" ref="O16">H75:L78</f>
        <v>0.74029775757087535</v>
      </c>
      <c r="P16" s="43">
        <f t="array" ref="P16">I75:M78</f>
        <v>0.74029775757087535</v>
      </c>
      <c r="Q16" t="s">
        <v>42</v>
      </c>
    </row>
    <row r="17" spans="1:19">
      <c r="E17" s="13" t="s">
        <v>46</v>
      </c>
    </row>
    <row r="18" spans="1:19">
      <c r="G18" s="65"/>
    </row>
    <row r="19" spans="1:19" ht="17.25" thickBot="1">
      <c r="A19" s="39"/>
      <c r="B19" s="39" t="s">
        <v>47</v>
      </c>
      <c r="C19" s="39"/>
      <c r="D19" s="39"/>
      <c r="E19" s="40"/>
      <c r="F19" s="41"/>
      <c r="G19" s="41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2.75" thickTop="1"/>
    <row r="21" spans="1:19">
      <c r="B21" s="17"/>
      <c r="C21" s="17"/>
      <c r="D21" s="17"/>
      <c r="E21" s="1"/>
    </row>
    <row r="22" spans="1:19">
      <c r="B22" s="3" t="s">
        <v>48</v>
      </c>
      <c r="C22" s="3"/>
      <c r="D22" s="3"/>
      <c r="E22" s="31">
        <v>1</v>
      </c>
    </row>
    <row r="23" spans="1:19">
      <c r="B23" s="3" t="s">
        <v>49</v>
      </c>
      <c r="C23" s="3"/>
      <c r="D23" s="3"/>
      <c r="E23" s="31">
        <v>1</v>
      </c>
    </row>
    <row r="24" spans="1:19">
      <c r="B24" s="3" t="s">
        <v>50</v>
      </c>
      <c r="C24" s="3"/>
      <c r="D24" s="3"/>
      <c r="E24" s="34">
        <f>numero.de.operadores</f>
        <v>2</v>
      </c>
    </row>
    <row r="25" spans="1:19">
      <c r="B25" s="3" t="s">
        <v>51</v>
      </c>
      <c r="C25" s="3"/>
      <c r="D25" s="3"/>
      <c r="E25" s="34">
        <f>numero.de.operadores</f>
        <v>2</v>
      </c>
    </row>
    <row r="26" spans="1:19">
      <c r="B26" s="3" t="s">
        <v>52</v>
      </c>
      <c r="C26" s="3"/>
      <c r="D26" s="3"/>
    </row>
    <row r="27" spans="1:19" ht="12.75" thickBot="1">
      <c r="B27" s="28" t="s">
        <v>53</v>
      </c>
      <c r="C27" s="28"/>
      <c r="D27" s="28"/>
    </row>
    <row r="28" spans="1:19">
      <c r="B28" s="29"/>
      <c r="C28" s="29"/>
      <c r="D28" s="29"/>
      <c r="E28" s="29"/>
      <c r="F28" s="29"/>
      <c r="G28" s="29"/>
    </row>
    <row r="29" spans="1:19">
      <c r="B29" s="26" t="s">
        <v>54</v>
      </c>
      <c r="C29" s="26"/>
      <c r="D29" s="26"/>
      <c r="E29" s="33">
        <v>2</v>
      </c>
      <c r="F29" s="13" t="s">
        <v>55</v>
      </c>
      <c r="G29" s="30"/>
    </row>
    <row r="30" spans="1:19">
      <c r="B30" s="26" t="s">
        <v>56</v>
      </c>
      <c r="C30" s="26"/>
      <c r="D30" s="26"/>
      <c r="E30" s="36">
        <f>$E$29*($E$29-1)/2</f>
        <v>1</v>
      </c>
      <c r="F30" s="13" t="s">
        <v>57</v>
      </c>
      <c r="G30" s="30"/>
      <c r="I30" s="17"/>
      <c r="J30" s="17" t="s">
        <v>58</v>
      </c>
      <c r="K30" s="17" t="s">
        <v>59</v>
      </c>
    </row>
    <row r="31" spans="1:19" ht="24">
      <c r="B31" s="26" t="s">
        <v>60</v>
      </c>
      <c r="C31" s="26"/>
      <c r="D31" s="26"/>
      <c r="E31" s="32" t="s">
        <v>58</v>
      </c>
      <c r="F31" s="30">
        <f>INDEX(J31:K31,MATCH(E31,J30:K30,0))</f>
        <v>1</v>
      </c>
      <c r="G31" s="30"/>
      <c r="I31" s="38" t="s">
        <v>61</v>
      </c>
      <c r="J31" s="37">
        <v>1</v>
      </c>
      <c r="K31" s="37">
        <v>2.5</v>
      </c>
    </row>
    <row r="32" spans="1:19">
      <c r="A32" s="49"/>
      <c r="B32" s="26" t="s">
        <v>62</v>
      </c>
      <c r="C32" s="26"/>
      <c r="D32" s="26"/>
      <c r="E32" s="61">
        <v>0.10970000000000001</v>
      </c>
      <c r="F32" s="13" t="s">
        <v>63</v>
      </c>
      <c r="G32" s="13" t="s">
        <v>64</v>
      </c>
    </row>
    <row r="33" spans="1:19">
      <c r="B33" s="26" t="s">
        <v>65</v>
      </c>
      <c r="C33" s="26"/>
      <c r="D33" s="26"/>
      <c r="E33" s="32" t="s">
        <v>66</v>
      </c>
      <c r="F33" s="30" t="s">
        <v>66</v>
      </c>
      <c r="G33" s="30" t="s">
        <v>67</v>
      </c>
    </row>
    <row r="36" spans="1:19" ht="17.25" thickBot="1">
      <c r="A36" s="39"/>
      <c r="B36" s="39" t="s">
        <v>68</v>
      </c>
      <c r="C36" s="39"/>
      <c r="D36" s="39"/>
      <c r="E36" s="40"/>
      <c r="F36" s="41"/>
      <c r="G36" s="41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ht="12.75" thickTop="1"/>
    <row r="38" spans="1:19">
      <c r="E38" s="1">
        <v>2022</v>
      </c>
      <c r="F38" s="1">
        <f t="shared" ref="F38" si="12">E38+1</f>
        <v>2023</v>
      </c>
      <c r="G38" s="1">
        <f t="shared" ref="G38" si="13">F38+1</f>
        <v>2024</v>
      </c>
      <c r="H38" s="1">
        <f t="shared" ref="H38" si="14">G38+1</f>
        <v>2025</v>
      </c>
      <c r="I38" s="1">
        <f t="shared" ref="I38" si="15">H38+1</f>
        <v>2026</v>
      </c>
      <c r="J38" s="13" t="s">
        <v>69</v>
      </c>
      <c r="Q38" s="13"/>
    </row>
    <row r="39" spans="1:19">
      <c r="A39" s="49"/>
      <c r="B39" s="26" t="s">
        <v>70</v>
      </c>
      <c r="C39" s="26"/>
      <c r="D39" s="26"/>
      <c r="E39" s="62">
        <v>20.120459523809512</v>
      </c>
      <c r="F39" s="13"/>
      <c r="G39" s="13"/>
      <c r="H39" s="13"/>
      <c r="I39" s="13"/>
      <c r="J39" s="13" t="s">
        <v>71</v>
      </c>
      <c r="P39" s="13"/>
      <c r="Q39" s="13"/>
    </row>
    <row r="40" spans="1:19">
      <c r="A40" s="49"/>
      <c r="B40" s="26" t="s">
        <v>72</v>
      </c>
      <c r="E40" s="78">
        <v>7.8200000000000006E-2</v>
      </c>
      <c r="F40" s="78">
        <v>4.6600000000000003E-2</v>
      </c>
      <c r="G40" s="78">
        <v>0.04</v>
      </c>
      <c r="H40" s="78">
        <v>3.7600000000000001E-2</v>
      </c>
      <c r="I40" s="77">
        <v>0.03</v>
      </c>
      <c r="J40" s="13"/>
      <c r="K40" s="13"/>
    </row>
    <row r="41" spans="1:19">
      <c r="B41" s="26" t="s">
        <v>73</v>
      </c>
      <c r="C41" s="26"/>
      <c r="D41" s="26"/>
      <c r="E41" s="62">
        <v>1</v>
      </c>
      <c r="F41" s="76">
        <f>E41*(1+F40)</f>
        <v>1.0466</v>
      </c>
      <c r="G41" s="76">
        <f t="shared" ref="G41:I41" si="16">F41*(1+G40)</f>
        <v>1.0884640000000001</v>
      </c>
      <c r="H41" s="76">
        <f t="shared" si="16"/>
        <v>1.1293902464000003</v>
      </c>
      <c r="I41" s="76">
        <f t="shared" si="16"/>
        <v>1.1632719537920004</v>
      </c>
    </row>
    <row r="43" spans="1:19" ht="17.25" thickBot="1">
      <c r="A43" s="39"/>
      <c r="B43" s="39" t="s">
        <v>74</v>
      </c>
      <c r="C43" s="39"/>
      <c r="D43" s="39"/>
      <c r="E43" s="40"/>
      <c r="F43" s="41"/>
      <c r="G43" s="41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 ht="12.75" thickTop="1"/>
    <row r="45" spans="1:19" ht="15.75" thickBot="1">
      <c r="A45" s="42"/>
      <c r="B45" s="42" t="s">
        <v>75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7" spans="1:19" ht="24">
      <c r="C47" s="1" t="s">
        <v>76</v>
      </c>
      <c r="E47" s="1">
        <v>2022</v>
      </c>
      <c r="F47" s="1">
        <f>E47+1</f>
        <v>2023</v>
      </c>
      <c r="G47" s="1">
        <f t="shared" ref="G47" si="17">F47+1</f>
        <v>2024</v>
      </c>
      <c r="H47" s="1">
        <f t="shared" ref="H47" si="18">G47+1</f>
        <v>2025</v>
      </c>
      <c r="I47" s="1">
        <f t="shared" ref="I47" si="19">H47+1</f>
        <v>2026</v>
      </c>
    </row>
    <row r="49" spans="1:19">
      <c r="B49" t="str">
        <f t="array" ref="B49:B54">B22:B27</f>
        <v>Equipo de transporte (Switch)</v>
      </c>
      <c r="C49" s="69">
        <f>'Costos asociados'!D9</f>
        <v>7100</v>
      </c>
      <c r="D49" s="66"/>
      <c r="E49" s="70">
        <f>C49</f>
        <v>7100</v>
      </c>
      <c r="F49" s="25">
        <f>E49*(1+tendencia.equipamiento)</f>
        <v>6745</v>
      </c>
      <c r="G49" s="25">
        <f t="shared" ref="F49:I54" si="20">F49*(1+tendencia.equipamiento)</f>
        <v>6407.75</v>
      </c>
      <c r="H49" s="25">
        <f t="shared" si="20"/>
        <v>6087.3624999999993</v>
      </c>
      <c r="I49" s="25">
        <f t="shared" si="20"/>
        <v>5782.9943749999993</v>
      </c>
    </row>
    <row r="50" spans="1:19">
      <c r="B50" t="str">
        <v>DFO pequeño</v>
      </c>
      <c r="C50" s="69">
        <f>'Costos asociados'!D10</f>
        <v>351</v>
      </c>
      <c r="D50" s="66"/>
      <c r="E50" s="70">
        <f t="shared" ref="E50:E54" si="21">C50</f>
        <v>351</v>
      </c>
      <c r="F50" s="25">
        <f t="shared" si="20"/>
        <v>333.45</v>
      </c>
      <c r="G50" s="25">
        <f t="shared" si="20"/>
        <v>316.77749999999997</v>
      </c>
      <c r="H50" s="25">
        <f t="shared" si="20"/>
        <v>300.93862499999994</v>
      </c>
      <c r="I50" s="25">
        <f t="shared" si="20"/>
        <v>285.89169374999994</v>
      </c>
    </row>
    <row r="51" spans="1:19">
      <c r="B51" t="str">
        <v>Demarcador (switch)</v>
      </c>
      <c r="C51" s="69">
        <f>'Costos asociados'!D11</f>
        <v>2500</v>
      </c>
      <c r="D51" s="66"/>
      <c r="E51" s="70">
        <f t="shared" si="21"/>
        <v>2500</v>
      </c>
      <c r="F51" s="25">
        <f t="shared" si="20"/>
        <v>2375</v>
      </c>
      <c r="G51" s="25">
        <f t="shared" si="20"/>
        <v>2256.25</v>
      </c>
      <c r="H51" s="25">
        <f t="shared" si="20"/>
        <v>2143.4375</v>
      </c>
      <c r="I51" s="25">
        <f t="shared" si="20"/>
        <v>2036.265625</v>
      </c>
    </row>
    <row r="52" spans="1:19">
      <c r="B52" t="str">
        <v>Jumper óptico</v>
      </c>
      <c r="C52" s="69">
        <f>'Costos asociados'!D12</f>
        <v>38</v>
      </c>
      <c r="D52" s="66"/>
      <c r="E52" s="70">
        <f t="shared" si="21"/>
        <v>38</v>
      </c>
      <c r="F52" s="25">
        <f t="shared" si="20"/>
        <v>36.1</v>
      </c>
      <c r="G52" s="25">
        <f t="shared" si="20"/>
        <v>34.295000000000002</v>
      </c>
      <c r="H52" s="25">
        <f t="shared" si="20"/>
        <v>32.580249999999999</v>
      </c>
      <c r="I52" s="25">
        <f t="shared" si="20"/>
        <v>30.951237499999998</v>
      </c>
    </row>
    <row r="53" spans="1:19">
      <c r="B53" t="str">
        <v>Cable óptico</v>
      </c>
      <c r="C53" s="69">
        <f>'Costos asociados'!D13</f>
        <v>3</v>
      </c>
      <c r="D53" s="66"/>
      <c r="E53" s="70">
        <f t="shared" si="21"/>
        <v>3</v>
      </c>
      <c r="F53" s="25">
        <f t="shared" si="20"/>
        <v>2.8499999999999996</v>
      </c>
      <c r="G53" s="25">
        <f t="shared" si="20"/>
        <v>2.7074999999999996</v>
      </c>
      <c r="H53" s="25">
        <f t="shared" si="20"/>
        <v>2.5721249999999993</v>
      </c>
      <c r="I53" s="25">
        <f t="shared" si="20"/>
        <v>2.4435187499999991</v>
      </c>
    </row>
    <row r="54" spans="1:19">
      <c r="B54" t="str">
        <v>Escalerilla</v>
      </c>
      <c r="C54" s="69">
        <f>'Costos asociados'!D14</f>
        <v>28</v>
      </c>
      <c r="D54" s="66"/>
      <c r="E54" s="70">
        <f t="shared" si="21"/>
        <v>28</v>
      </c>
      <c r="F54" s="25">
        <f t="shared" si="20"/>
        <v>26.599999999999998</v>
      </c>
      <c r="G54" s="25">
        <f t="shared" si="20"/>
        <v>25.269999999999996</v>
      </c>
      <c r="H54" s="25">
        <f t="shared" si="20"/>
        <v>24.006499999999996</v>
      </c>
      <c r="I54" s="25">
        <f t="shared" si="20"/>
        <v>22.806174999999996</v>
      </c>
    </row>
    <row r="55" spans="1:19">
      <c r="C55" s="58"/>
      <c r="D55" s="58"/>
      <c r="E55" s="71"/>
      <c r="F55" s="71"/>
      <c r="G55" s="71"/>
      <c r="H55" s="71"/>
      <c r="I55" s="71"/>
    </row>
    <row r="56" spans="1:19">
      <c r="B56" s="26" t="s">
        <v>77</v>
      </c>
      <c r="C56" s="25">
        <f t="array" ref="C56">SUM(C49:C52*'Costos asociados'!$C$9:$C$12*(1+'Costos asociados'!$E$9:$E$12))</f>
        <v>15639.75</v>
      </c>
      <c r="D56" s="68"/>
      <c r="E56" s="25">
        <f t="array" ref="E56">SUM(E49:E52*'Costos asociados'!$C$9:$C$12*(1+'Costos asociados'!$E$9:$E$12))</f>
        <v>15639.75</v>
      </c>
      <c r="F56" s="25">
        <f t="array" ref="F56">SUM(F49:F52*'Costos asociados'!$C$9:$C$12*(1+'Costos asociados'!$E$9:$E$12))</f>
        <v>14857.762500000001</v>
      </c>
      <c r="G56" s="25">
        <f t="array" ref="G56">SUM(G49:G52*'Costos asociados'!$C$9:$C$12*(1+'Costos asociados'!$E$9:$E$12))</f>
        <v>14114.874374999999</v>
      </c>
      <c r="H56" s="25">
        <f t="array" ref="H56">SUM(H49:H52*'Costos asociados'!$C$9:$C$12*(1+'Costos asociados'!$E$9:$E$12))</f>
        <v>13409.130656249999</v>
      </c>
      <c r="I56" s="25">
        <f t="array" ref="I56">SUM(I49:I52*'Costos asociados'!$C$9:$C$12*(1+'Costos asociados'!$E$9:$E$12))</f>
        <v>12738.674123437499</v>
      </c>
    </row>
    <row r="57" spans="1:19">
      <c r="B57" s="26" t="s">
        <v>78</v>
      </c>
      <c r="C57" s="72">
        <f>C56/numero.de.operadores</f>
        <v>7819.875</v>
      </c>
      <c r="D57" s="68"/>
      <c r="E57" s="72">
        <f t="shared" ref="E57:I57" si="22">E56/numero.de.operadores</f>
        <v>7819.875</v>
      </c>
      <c r="F57" s="72">
        <f t="shared" si="22"/>
        <v>7428.8812500000004</v>
      </c>
      <c r="G57" s="72">
        <f t="shared" si="22"/>
        <v>7057.4371874999997</v>
      </c>
      <c r="H57" s="72">
        <f t="shared" si="22"/>
        <v>6704.5653281249997</v>
      </c>
      <c r="I57" s="72">
        <f t="shared" si="22"/>
        <v>6369.3370617187493</v>
      </c>
    </row>
    <row r="58" spans="1:19">
      <c r="B58" s="26" t="s">
        <v>79</v>
      </c>
      <c r="C58" s="34">
        <f>C53</f>
        <v>3</v>
      </c>
      <c r="D58" s="68"/>
      <c r="E58" s="34">
        <f>E53</f>
        <v>3</v>
      </c>
      <c r="F58" s="34">
        <f t="shared" ref="F58:I59" si="23">F53</f>
        <v>2.8499999999999996</v>
      </c>
      <c r="G58" s="34">
        <f t="shared" si="23"/>
        <v>2.7074999999999996</v>
      </c>
      <c r="H58" s="34">
        <f t="shared" si="23"/>
        <v>2.5721249999999993</v>
      </c>
      <c r="I58" s="34">
        <f t="shared" si="23"/>
        <v>2.4435187499999991</v>
      </c>
    </row>
    <row r="59" spans="1:19">
      <c r="B59" s="26" t="s">
        <v>80</v>
      </c>
      <c r="C59" s="34">
        <f>C54</f>
        <v>28</v>
      </c>
      <c r="D59" s="68"/>
      <c r="E59" s="34">
        <f>E54</f>
        <v>28</v>
      </c>
      <c r="F59" s="34">
        <f t="shared" si="23"/>
        <v>26.599999999999998</v>
      </c>
      <c r="G59" s="34">
        <f t="shared" si="23"/>
        <v>25.269999999999996</v>
      </c>
      <c r="H59" s="34">
        <f t="shared" si="23"/>
        <v>24.006499999999996</v>
      </c>
      <c r="I59" s="34">
        <f t="shared" si="23"/>
        <v>22.806174999999996</v>
      </c>
    </row>
    <row r="60" spans="1:19">
      <c r="J60" s="2"/>
    </row>
    <row r="61" spans="1:19" ht="15.75" thickBot="1">
      <c r="A61" s="42"/>
      <c r="B61" s="42" t="s">
        <v>81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3" spans="1:19" ht="24">
      <c r="C63" s="1" t="s">
        <v>82</v>
      </c>
      <c r="E63" s="1">
        <v>2022</v>
      </c>
      <c r="F63" s="1">
        <f>E63+1</f>
        <v>2023</v>
      </c>
      <c r="G63" s="1">
        <f t="shared" ref="G63" si="24">F63+1</f>
        <v>2024</v>
      </c>
      <c r="H63" s="1">
        <f t="shared" ref="H63" si="25">G63+1</f>
        <v>2025</v>
      </c>
      <c r="I63" s="1">
        <f t="shared" ref="I63" si="26">H63+1</f>
        <v>2026</v>
      </c>
    </row>
    <row r="64" spans="1:19" s="20" customFormat="1">
      <c r="E64"/>
      <c r="F64"/>
      <c r="G64"/>
      <c r="H64"/>
      <c r="I64"/>
      <c r="J64"/>
      <c r="K64"/>
      <c r="L64"/>
      <c r="M64"/>
      <c r="N64"/>
      <c r="O64"/>
    </row>
    <row r="65" spans="2:9">
      <c r="B65" t="str">
        <f t="array" ref="B65:B70">B22:B27</f>
        <v>Equipo de transporte (Switch)</v>
      </c>
      <c r="C65" s="69">
        <f>INDEX('Costos asociados'!$D$24:$D$29,MATCH(B65,'Costos asociados'!$B$24:$B$29,0),)</f>
        <v>77.312894547526</v>
      </c>
      <c r="D65" s="66"/>
      <c r="E65" s="67">
        <f t="shared" ref="E65:E70" si="27">C65</f>
        <v>77.312894547526</v>
      </c>
      <c r="F65" s="74">
        <f t="shared" ref="F65:I70" si="28">E65*(1+tendencia.opex)</f>
        <v>77.312894547526</v>
      </c>
      <c r="G65" s="74">
        <f t="shared" si="28"/>
        <v>77.312894547526</v>
      </c>
      <c r="H65" s="74">
        <f t="shared" si="28"/>
        <v>77.312894547526</v>
      </c>
      <c r="I65" s="74">
        <f t="shared" si="28"/>
        <v>77.312894547526</v>
      </c>
    </row>
    <row r="66" spans="2:9">
      <c r="B66" t="str">
        <v>DFO pequeño</v>
      </c>
      <c r="C66" s="69">
        <f>INDEX('Costos asociados'!$D$24:$D$29,MATCH(B66,'Costos asociados'!$B$24:$B$29,0),)</f>
        <v>4.0589269637451144</v>
      </c>
      <c r="D66" s="66"/>
      <c r="E66" s="67">
        <f t="shared" si="27"/>
        <v>4.0589269637451144</v>
      </c>
      <c r="F66" s="74">
        <f t="shared" si="28"/>
        <v>4.0589269637451144</v>
      </c>
      <c r="G66" s="74">
        <f t="shared" si="28"/>
        <v>4.0589269637451144</v>
      </c>
      <c r="H66" s="74">
        <f t="shared" si="28"/>
        <v>4.0589269637451144</v>
      </c>
      <c r="I66" s="74">
        <f t="shared" si="28"/>
        <v>4.0589269637451144</v>
      </c>
    </row>
    <row r="67" spans="2:9">
      <c r="B67" t="str">
        <v>Demarcador (switch)</v>
      </c>
      <c r="C67" s="69">
        <f>INDEX('Costos asociados'!$D$24:$D$29,MATCH(B67,'Costos asociados'!$B$24:$B$29,0),)</f>
        <v>57.984670910644496</v>
      </c>
      <c r="D67" s="66"/>
      <c r="E67" s="67">
        <f t="shared" si="27"/>
        <v>57.984670910644496</v>
      </c>
      <c r="F67" s="74">
        <f t="shared" si="28"/>
        <v>57.984670910644496</v>
      </c>
      <c r="G67" s="74">
        <f t="shared" si="28"/>
        <v>57.984670910644496</v>
      </c>
      <c r="H67" s="74">
        <f t="shared" si="28"/>
        <v>57.984670910644496</v>
      </c>
      <c r="I67" s="74">
        <f t="shared" si="28"/>
        <v>57.984670910644496</v>
      </c>
    </row>
    <row r="68" spans="2:9">
      <c r="B68" t="str">
        <v>Jumper óptico</v>
      </c>
      <c r="C68" s="69">
        <f>INDEX('Costos asociados'!$D$24:$D$29,MATCH(B68,'Costos asociados'!$B$24:$B$29,0),)</f>
        <v>0.86977006365966758</v>
      </c>
      <c r="D68" s="66"/>
      <c r="E68" s="67">
        <f t="shared" si="27"/>
        <v>0.86977006365966758</v>
      </c>
      <c r="F68" s="74">
        <f t="shared" si="28"/>
        <v>0.86977006365966758</v>
      </c>
      <c r="G68" s="74">
        <f t="shared" si="28"/>
        <v>0.86977006365966758</v>
      </c>
      <c r="H68" s="74">
        <f t="shared" si="28"/>
        <v>0.86977006365966758</v>
      </c>
      <c r="I68" s="74">
        <f t="shared" si="28"/>
        <v>0.86977006365966758</v>
      </c>
    </row>
    <row r="69" spans="2:9">
      <c r="B69" t="str">
        <v>Cable óptico</v>
      </c>
      <c r="C69" s="69">
        <f>INDEX('Costos asociados'!$D$24:$D$29,MATCH(B69,'Costos asociados'!$B$24:$B$29,0),)</f>
        <v>6.7648782729085258E-3</v>
      </c>
      <c r="D69" s="66"/>
      <c r="E69" s="67">
        <f t="shared" si="27"/>
        <v>6.7648782729085258E-3</v>
      </c>
      <c r="F69" s="74">
        <f t="shared" si="28"/>
        <v>6.7648782729085258E-3</v>
      </c>
      <c r="G69" s="74">
        <f t="shared" si="28"/>
        <v>6.7648782729085258E-3</v>
      </c>
      <c r="H69" s="74">
        <f t="shared" si="28"/>
        <v>6.7648782729085258E-3</v>
      </c>
      <c r="I69" s="74">
        <f t="shared" si="28"/>
        <v>6.7648782729085258E-3</v>
      </c>
    </row>
    <row r="70" spans="2:9">
      <c r="B70" t="str">
        <v>Escalerilla</v>
      </c>
      <c r="C70" s="69">
        <f>INDEX('Costos asociados'!$D$24:$D$29,MATCH(B70,'Costos asociados'!$B$24:$B$29,0),)</f>
        <v>0.74029775757087535</v>
      </c>
      <c r="D70" s="66"/>
      <c r="E70" s="67">
        <f t="shared" si="27"/>
        <v>0.74029775757087535</v>
      </c>
      <c r="F70" s="74">
        <f t="shared" si="28"/>
        <v>0.74029775757087535</v>
      </c>
      <c r="G70" s="74">
        <f t="shared" si="28"/>
        <v>0.74029775757087535</v>
      </c>
      <c r="H70" s="74">
        <f t="shared" si="28"/>
        <v>0.74029775757087535</v>
      </c>
      <c r="I70" s="74">
        <f t="shared" si="28"/>
        <v>0.74029775757087535</v>
      </c>
    </row>
    <row r="71" spans="2:9">
      <c r="C71" s="66"/>
      <c r="D71" s="66"/>
      <c r="E71" s="66"/>
      <c r="F71" s="66"/>
      <c r="G71" s="66"/>
      <c r="H71" s="66"/>
      <c r="I71" s="66"/>
    </row>
    <row r="72" spans="2:9">
      <c r="B72" s="26" t="s">
        <v>83</v>
      </c>
      <c r="C72" s="44">
        <f>SUM(C65:C68)</f>
        <v>140.22626248557529</v>
      </c>
      <c r="D72" s="68"/>
      <c r="E72" s="44">
        <f>SUM(E65:E68)</f>
        <v>140.22626248557529</v>
      </c>
      <c r="F72" s="44">
        <f t="shared" ref="F72:I72" si="29">SUM(F65:F68)</f>
        <v>140.22626248557529</v>
      </c>
      <c r="G72" s="44">
        <f t="shared" si="29"/>
        <v>140.22626248557529</v>
      </c>
      <c r="H72" s="44">
        <f t="shared" si="29"/>
        <v>140.22626248557529</v>
      </c>
      <c r="I72" s="44">
        <f t="shared" si="29"/>
        <v>140.22626248557529</v>
      </c>
    </row>
    <row r="73" spans="2:9">
      <c r="B73" s="26" t="s">
        <v>78</v>
      </c>
      <c r="C73" s="44">
        <f>C72/numero.de.operadores</f>
        <v>70.113131242787645</v>
      </c>
      <c r="D73" s="68"/>
      <c r="E73" s="44">
        <f t="shared" ref="E73:I73" si="30">E72/numero.de.operadores</f>
        <v>70.113131242787645</v>
      </c>
      <c r="F73" s="44">
        <f t="shared" si="30"/>
        <v>70.113131242787645</v>
      </c>
      <c r="G73" s="44">
        <f t="shared" si="30"/>
        <v>70.113131242787645</v>
      </c>
      <c r="H73" s="44">
        <f t="shared" si="30"/>
        <v>70.113131242787645</v>
      </c>
      <c r="I73" s="44">
        <f t="shared" si="30"/>
        <v>70.113131242787645</v>
      </c>
    </row>
    <row r="74" spans="2:9">
      <c r="B74" s="26" t="s">
        <v>84</v>
      </c>
      <c r="C74" s="43">
        <f>C69</f>
        <v>6.7648782729085258E-3</v>
      </c>
      <c r="D74" s="68"/>
      <c r="E74" s="43">
        <f>E69</f>
        <v>6.7648782729085258E-3</v>
      </c>
      <c r="F74" s="43">
        <f t="shared" ref="F74:I74" si="31">F69</f>
        <v>6.7648782729085258E-3</v>
      </c>
      <c r="G74" s="43">
        <f t="shared" si="31"/>
        <v>6.7648782729085258E-3</v>
      </c>
      <c r="H74" s="43">
        <f t="shared" si="31"/>
        <v>6.7648782729085258E-3</v>
      </c>
      <c r="I74" s="43">
        <f t="shared" si="31"/>
        <v>6.7648782729085258E-3</v>
      </c>
    </row>
    <row r="75" spans="2:9">
      <c r="B75" s="26" t="s">
        <v>85</v>
      </c>
      <c r="C75" s="43">
        <f>C70</f>
        <v>0.74029775757087535</v>
      </c>
      <c r="D75" s="68"/>
      <c r="E75" s="43">
        <f>E70</f>
        <v>0.74029775757087535</v>
      </c>
      <c r="F75" s="43">
        <f t="shared" ref="F75:I75" si="32">F70</f>
        <v>0.74029775757087535</v>
      </c>
      <c r="G75" s="43">
        <f t="shared" si="32"/>
        <v>0.74029775757087535</v>
      </c>
      <c r="H75" s="43">
        <f t="shared" si="32"/>
        <v>0.74029775757087535</v>
      </c>
      <c r="I75" s="43">
        <f t="shared" si="32"/>
        <v>0.74029775757087535</v>
      </c>
    </row>
  </sheetData>
  <phoneticPr fontId="0" type="noConversion"/>
  <dataValidations disablePrompts="1" count="3">
    <dataValidation type="whole" allowBlank="1" showInputMessage="1" showErrorMessage="1" errorTitle="Número incorrecto" error="Por favor, introduzca un número de operadores entre 2 y 10" sqref="E29 L10:L11 E36:E37 E3:E4 G10:G11 E19:E20 N10:N11" xr:uid="{00000000-0002-0000-0200-000000000000}">
      <formula1>2</formula1>
      <formula2>10</formula2>
    </dataValidation>
    <dataValidation type="list" allowBlank="1" showInputMessage="1" showErrorMessage="1" sqref="E33" xr:uid="{00000000-0002-0000-0200-000001000000}">
      <formula1>$F$33:$G$33</formula1>
    </dataValidation>
    <dataValidation type="list" allowBlank="1" showInputMessage="1" showErrorMessage="1" sqref="E31" xr:uid="{00000000-0002-0000-0200-000002000000}">
      <formula1>$J$30:$K$30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Q40"/>
  <sheetViews>
    <sheetView showGridLines="0" defaultGridColor="0" colorId="22" zoomScaleNormal="100" workbookViewId="0">
      <pane ySplit="1" topLeftCell="A2" activePane="bottomLeft" state="frozen"/>
      <selection pane="bottomLeft" activeCell="E1" sqref="E1"/>
    </sheetView>
  </sheetViews>
  <sheetFormatPr defaultColWidth="12.7109375" defaultRowHeight="12"/>
  <cols>
    <col min="1" max="1" width="6.7109375" customWidth="1"/>
    <col min="2" max="2" width="39.42578125" bestFit="1" customWidth="1"/>
    <col min="5" max="5" width="19.7109375" customWidth="1"/>
    <col min="6" max="6" width="22.140625" customWidth="1"/>
    <col min="7" max="7" width="18" bestFit="1" customWidth="1"/>
  </cols>
  <sheetData>
    <row r="1" spans="1:17" s="53" customFormat="1" ht="33.75" customHeight="1">
      <c r="C1" s="53" t="s">
        <v>86</v>
      </c>
    </row>
    <row r="4" spans="1:17" ht="17.25" thickBot="1">
      <c r="A4" s="39"/>
      <c r="B4" s="39" t="s">
        <v>74</v>
      </c>
      <c r="C4" s="40"/>
      <c r="D4" s="41"/>
      <c r="E4" s="41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2.75" thickTop="1"/>
    <row r="6" spans="1:17" ht="15.75" thickBot="1">
      <c r="A6" s="42"/>
      <c r="B6" s="42" t="s">
        <v>75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8" spans="1:17" ht="24">
      <c r="C8" s="26" t="s">
        <v>87</v>
      </c>
      <c r="D8" s="75" t="s">
        <v>88</v>
      </c>
      <c r="E8" s="26" t="s">
        <v>89</v>
      </c>
      <c r="F8" s="26" t="s">
        <v>90</v>
      </c>
      <c r="G8" s="26" t="s">
        <v>91</v>
      </c>
      <c r="H8" s="26" t="s">
        <v>92</v>
      </c>
      <c r="I8" s="27" t="s">
        <v>93</v>
      </c>
    </row>
    <row r="9" spans="1:17">
      <c r="B9" t="str">
        <f t="array" ref="B9:B14">'Modelo ITX cruzada'!B49:B54</f>
        <v>Equipo de transporte (Switch)</v>
      </c>
      <c r="C9" s="60">
        <f>'Modelo ITX cruzada'!E22</f>
        <v>1</v>
      </c>
      <c r="D9" s="46">
        <f>7100*'Modelo ITX cruzada'!F31</f>
        <v>7100</v>
      </c>
      <c r="E9" s="24">
        <v>0.25</v>
      </c>
      <c r="F9" s="25">
        <f t="array" ref="F9:F12">C9:C12*D9:D12</f>
        <v>7100</v>
      </c>
      <c r="G9" s="46">
        <v>7</v>
      </c>
      <c r="H9" s="74">
        <f>+(F9*wacc)/(1-(1+wacc)^-(G9))</f>
        <v>1505.2682818522246</v>
      </c>
      <c r="I9" s="13" t="s">
        <v>94</v>
      </c>
      <c r="L9" s="2"/>
      <c r="M9" s="2"/>
      <c r="N9" s="47"/>
    </row>
    <row r="10" spans="1:17">
      <c r="B10" t="str">
        <v>DFO pequeño</v>
      </c>
      <c r="C10" s="60">
        <f>'Modelo ITX cruzada'!E23</f>
        <v>1</v>
      </c>
      <c r="D10" s="46">
        <v>351</v>
      </c>
      <c r="E10" s="24">
        <v>0.25</v>
      </c>
      <c r="F10" s="25">
        <v>351</v>
      </c>
      <c r="G10" s="46">
        <v>7</v>
      </c>
      <c r="H10" s="74">
        <f>+(F10*wacc)/(1-(1+wacc)^-(G10))</f>
        <v>74.415375623962092</v>
      </c>
      <c r="I10" s="13" t="s">
        <v>95</v>
      </c>
      <c r="L10" s="2"/>
      <c r="N10" s="48"/>
    </row>
    <row r="11" spans="1:17">
      <c r="B11" t="str">
        <v>Demarcador (switch)</v>
      </c>
      <c r="C11" s="60">
        <f>'Modelo ITX cruzada'!E24</f>
        <v>2</v>
      </c>
      <c r="D11" s="46">
        <f>2500*'Modelo ITX cruzada'!F31</f>
        <v>2500</v>
      </c>
      <c r="E11" s="24">
        <v>0.25</v>
      </c>
      <c r="F11" s="25">
        <v>5000</v>
      </c>
      <c r="G11" s="46">
        <v>7</v>
      </c>
      <c r="H11" s="74">
        <f>+(F11*wacc)/(1-(1+wacc)^-(G11))</f>
        <v>1060.0480858114258</v>
      </c>
      <c r="I11" s="13" t="s">
        <v>96</v>
      </c>
      <c r="L11" s="2"/>
    </row>
    <row r="12" spans="1:17">
      <c r="B12" t="str">
        <v>Jumper óptico</v>
      </c>
      <c r="C12" s="60">
        <f>'Modelo ITX cruzada'!E25</f>
        <v>2</v>
      </c>
      <c r="D12" s="46">
        <v>38</v>
      </c>
      <c r="E12" s="24">
        <v>0</v>
      </c>
      <c r="F12" s="25">
        <v>76</v>
      </c>
      <c r="G12" s="46">
        <v>7</v>
      </c>
      <c r="H12" s="74">
        <f>+(F12*wacc)/(1-(1+wacc)^-(G12))</f>
        <v>16.112730904333674</v>
      </c>
      <c r="I12" s="13" t="s">
        <v>97</v>
      </c>
      <c r="L12" s="2"/>
    </row>
    <row r="13" spans="1:17">
      <c r="B13" t="str">
        <v>Cable óptico</v>
      </c>
      <c r="D13" s="46">
        <v>3</v>
      </c>
      <c r="G13" s="46">
        <v>25</v>
      </c>
      <c r="H13" s="74">
        <f>+(D13*wacc)/(1-(1+wacc)^-(G13))</f>
        <v>0.35544071261409949</v>
      </c>
      <c r="I13" s="13" t="s">
        <v>98</v>
      </c>
      <c r="L13" s="2"/>
    </row>
    <row r="14" spans="1:17">
      <c r="B14" t="str">
        <v>Escalerilla</v>
      </c>
      <c r="D14" s="46">
        <v>28</v>
      </c>
      <c r="I14" s="13" t="s">
        <v>99</v>
      </c>
      <c r="L14" s="2"/>
    </row>
    <row r="15" spans="1:17">
      <c r="J15" s="2"/>
    </row>
    <row r="16" spans="1:17">
      <c r="B16" s="26" t="s">
        <v>77</v>
      </c>
      <c r="C16" s="44">
        <f>SUM(F9:F12)</f>
        <v>12527</v>
      </c>
      <c r="D16" t="s">
        <v>42</v>
      </c>
      <c r="J16" s="2"/>
    </row>
    <row r="17" spans="1:17">
      <c r="B17" s="26" t="s">
        <v>78</v>
      </c>
      <c r="C17" s="44">
        <f>C16/numero.de.operadores</f>
        <v>6263.5</v>
      </c>
      <c r="D17" t="s">
        <v>42</v>
      </c>
      <c r="J17" s="2"/>
    </row>
    <row r="18" spans="1:17">
      <c r="B18" s="26" t="s">
        <v>79</v>
      </c>
      <c r="C18" s="43">
        <f>D13</f>
        <v>3</v>
      </c>
      <c r="D18" t="s">
        <v>42</v>
      </c>
    </row>
    <row r="19" spans="1:17">
      <c r="B19" s="26" t="s">
        <v>80</v>
      </c>
      <c r="C19" s="43">
        <f>D14</f>
        <v>28</v>
      </c>
      <c r="D19" t="s">
        <v>42</v>
      </c>
    </row>
    <row r="20" spans="1:17">
      <c r="H20" s="2"/>
    </row>
    <row r="21" spans="1:17" ht="15.75" thickBot="1">
      <c r="A21" s="42"/>
      <c r="B21" s="42" t="s">
        <v>81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3" spans="1:17" s="20" customFormat="1" ht="36">
      <c r="C23" s="50" t="s">
        <v>87</v>
      </c>
      <c r="D23" s="51" t="s">
        <v>100</v>
      </c>
      <c r="E23" s="52" t="s">
        <v>93</v>
      </c>
      <c r="F23" s="50"/>
    </row>
    <row r="24" spans="1:17">
      <c r="B24" t="str">
        <f t="array" ref="B24:B29">'Modelo ITX cruzada'!B65:B70</f>
        <v>Equipo de transporte (Switch)</v>
      </c>
      <c r="C24" s="34">
        <f t="array" ref="C24:C27">C9:C12</f>
        <v>1</v>
      </c>
      <c r="D24" s="73">
        <v>77.312894547526</v>
      </c>
      <c r="E24" s="13" t="s">
        <v>101</v>
      </c>
      <c r="F24" s="13"/>
      <c r="G24" s="13"/>
    </row>
    <row r="25" spans="1:17">
      <c r="B25" t="str">
        <v>DFO pequeño</v>
      </c>
      <c r="C25" s="34">
        <v>1</v>
      </c>
      <c r="D25" s="73">
        <v>4.0589269637451144</v>
      </c>
      <c r="E25" s="13" t="s">
        <v>101</v>
      </c>
      <c r="F25" s="13"/>
      <c r="G25" s="13"/>
    </row>
    <row r="26" spans="1:17">
      <c r="B26" t="str">
        <v>Demarcador (switch)</v>
      </c>
      <c r="C26" s="34">
        <v>2</v>
      </c>
      <c r="D26" s="73">
        <v>57.984670910644496</v>
      </c>
      <c r="E26" s="13" t="s">
        <v>101</v>
      </c>
      <c r="F26" s="13"/>
      <c r="G26" s="13"/>
    </row>
    <row r="27" spans="1:17">
      <c r="B27" t="str">
        <v>Jumper óptico</v>
      </c>
      <c r="C27" s="34">
        <v>2</v>
      </c>
      <c r="D27" s="73">
        <v>0.86977006365966758</v>
      </c>
      <c r="E27" s="13" t="s">
        <v>101</v>
      </c>
      <c r="F27" s="13"/>
      <c r="G27" s="13"/>
    </row>
    <row r="28" spans="1:17">
      <c r="B28" t="str">
        <v>Cable óptico</v>
      </c>
      <c r="D28" s="73">
        <v>6.7648782729085258E-3</v>
      </c>
      <c r="E28" s="13" t="s">
        <v>101</v>
      </c>
      <c r="F28" s="13"/>
      <c r="G28" s="13"/>
    </row>
    <row r="29" spans="1:17">
      <c r="B29" t="str">
        <v>Escalerilla</v>
      </c>
      <c r="D29" s="73">
        <v>0.74029775757087535</v>
      </c>
      <c r="E29" s="13" t="s">
        <v>101</v>
      </c>
      <c r="F29" s="13"/>
      <c r="G29" s="13"/>
    </row>
    <row r="31" spans="1:17">
      <c r="B31" s="26" t="s">
        <v>83</v>
      </c>
      <c r="C31" s="44">
        <f>SUM(D24:D27)</f>
        <v>140.22626248557529</v>
      </c>
      <c r="D31" t="s">
        <v>102</v>
      </c>
    </row>
    <row r="32" spans="1:17">
      <c r="B32" s="26" t="s">
        <v>78</v>
      </c>
      <c r="C32" s="44">
        <f>C31/numero.de.operadores</f>
        <v>70.113131242787645</v>
      </c>
      <c r="D32" t="s">
        <v>102</v>
      </c>
    </row>
    <row r="33" spans="1:17">
      <c r="B33" s="26" t="s">
        <v>84</v>
      </c>
      <c r="C33" s="43">
        <f>D28</f>
        <v>6.7648782729085258E-3</v>
      </c>
      <c r="D33" t="s">
        <v>102</v>
      </c>
    </row>
    <row r="34" spans="1:17">
      <c r="B34" s="26" t="s">
        <v>85</v>
      </c>
      <c r="C34" s="43">
        <f>D29</f>
        <v>0.74029775757087535</v>
      </c>
      <c r="D34" t="s">
        <v>102</v>
      </c>
    </row>
    <row r="37" spans="1:17" ht="15.75" thickBot="1">
      <c r="A37" s="42"/>
      <c r="B37" s="42" t="s">
        <v>103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9" spans="1:17">
      <c r="B39" t="s">
        <v>104</v>
      </c>
      <c r="D39" s="59">
        <v>-0.05</v>
      </c>
      <c r="E39" s="13" t="s">
        <v>105</v>
      </c>
    </row>
    <row r="40" spans="1:17">
      <c r="B40" t="s">
        <v>106</v>
      </c>
      <c r="D40" s="59">
        <v>0</v>
      </c>
      <c r="E40" s="13" t="s">
        <v>107</v>
      </c>
    </row>
  </sheetData>
  <phoneticPr fontId="8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0AB6F1CE501E4BAC4D279A45DF7E88" ma:contentTypeVersion="0" ma:contentTypeDescription="Crear nuevo documento." ma:contentTypeScope="" ma:versionID="868e326f67f1874abd819807f958e9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C673E5-0886-4D25-B48F-D8A4F11ED30D}"/>
</file>

<file path=customXml/itemProps2.xml><?xml version="1.0" encoding="utf-8"?>
<ds:datastoreItem xmlns:ds="http://schemas.openxmlformats.org/officeDocument/2006/customXml" ds:itemID="{3C11BFB8-F414-4BA0-A7B8-510B32C81CB9}"/>
</file>

<file path=customXml/itemProps3.xml><?xml version="1.0" encoding="utf-8"?>
<ds:datastoreItem xmlns:ds="http://schemas.openxmlformats.org/officeDocument/2006/customXml" ds:itemID="{AA9EE05D-80F0-4080-A873-7C31E5646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-</Manager>
  <Company>Analysys Mason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GUILLERMO FERNANDEZ CASTELLANOS</dc:creator>
  <cp:keywords/>
  <dc:description/>
  <cp:lastModifiedBy>Jose Pablo Vanegas Soriano</cp:lastModifiedBy>
  <cp:revision/>
  <dcterms:created xsi:type="dcterms:W3CDTF">1997-01-23T15:12:23Z</dcterms:created>
  <dcterms:modified xsi:type="dcterms:W3CDTF">2024-10-22T15:27:01Z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0x0101006F0AB6F1CE501E4BAC4D279A45DF7E88</vt:lpwstr>
  </property>
</Properties>
</file>